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TEK01_TEK02" sheetId="1" r:id="rId1"/>
    <sheet name="TEKNION SCRAP DA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Audrey Fu</author>
  </authors>
  <commentList>
    <comment ref="AP3" authorId="0">
      <text>
        <r>
          <rPr>
            <b/>
            <sz val="9"/>
            <rFont val="Tahoma"/>
            <family val="2"/>
          </rPr>
          <t>Audrey Fu:</t>
        </r>
        <r>
          <rPr>
            <sz val="9"/>
            <rFont val="Tahoma"/>
            <family val="2"/>
          </rPr>
          <t xml:space="preserve">
Includes direct and indirect costs
</t>
        </r>
      </text>
    </comment>
    <comment ref="AL3" authorId="0">
      <text>
        <r>
          <rPr>
            <b/>
            <sz val="9"/>
            <rFont val="Tahoma"/>
            <family val="2"/>
          </rPr>
          <t>Audrey Fu:</t>
        </r>
        <r>
          <rPr>
            <sz val="9"/>
            <rFont val="Tahoma"/>
            <family val="2"/>
          </rPr>
          <t xml:space="preserve">
Should this not include revenue loss due to scrap as an adjusted "cost", rather than just AJ + Revenue
</t>
        </r>
      </text>
    </comment>
    <comment ref="AR3" authorId="0">
      <text>
        <r>
          <rPr>
            <b/>
            <sz val="9"/>
            <rFont val="Tahoma"/>
            <family val="0"/>
          </rPr>
          <t>Audrey Fu:</t>
        </r>
        <r>
          <rPr>
            <sz val="9"/>
            <rFont val="Tahoma"/>
            <family val="0"/>
          </rPr>
          <t xml:space="preserve">
Teknion typically uses Alloy 6063P</t>
        </r>
      </text>
    </comment>
  </commentList>
</comments>
</file>

<file path=xl/sharedStrings.xml><?xml version="1.0" encoding="utf-8"?>
<sst xmlns="http://schemas.openxmlformats.org/spreadsheetml/2006/main" count="638" uniqueCount="236">
  <si>
    <t>DIE</t>
  </si>
  <si>
    <t>PRESS</t>
  </si>
  <si>
    <t>PRESS HOURS</t>
  </si>
  <si>
    <t>DOWNTIME HOURS</t>
  </si>
  <si>
    <t>GROSS LBS</t>
  </si>
  <si>
    <t>NET LBS</t>
  </si>
  <si>
    <t>% RECOVERY</t>
  </si>
  <si>
    <t>ALUMINUM COST</t>
  </si>
  <si>
    <t>AVG. SELLING PRICE</t>
  </si>
  <si>
    <t>REVENUE</t>
  </si>
  <si>
    <t>SPREAD/HR</t>
  </si>
  <si>
    <t>SPREAD REVENUE - ALUMINUM COST</t>
  </si>
  <si>
    <t xml:space="preserve">A-20497   </t>
  </si>
  <si>
    <t xml:space="preserve">A-20498   </t>
  </si>
  <si>
    <t xml:space="preserve">A-20500   </t>
  </si>
  <si>
    <t xml:space="preserve">A-20501   </t>
  </si>
  <si>
    <t xml:space="preserve">A-20502   </t>
  </si>
  <si>
    <t xml:space="preserve">A-20503   </t>
  </si>
  <si>
    <t xml:space="preserve">A-20791   </t>
  </si>
  <si>
    <t xml:space="preserve">A-20792   </t>
  </si>
  <si>
    <t xml:space="preserve">A-20793   </t>
  </si>
  <si>
    <t xml:space="preserve">A-20794   </t>
  </si>
  <si>
    <t xml:space="preserve">A-20795   </t>
  </si>
  <si>
    <t xml:space="preserve">A-20796   </t>
  </si>
  <si>
    <t xml:space="preserve">A-20797   </t>
  </si>
  <si>
    <t xml:space="preserve">A-20798   </t>
  </si>
  <si>
    <t xml:space="preserve">A-20800   </t>
  </si>
  <si>
    <t xml:space="preserve">A-21048   </t>
  </si>
  <si>
    <t xml:space="preserve">A-21050   </t>
  </si>
  <si>
    <t xml:space="preserve">A-21051   </t>
  </si>
  <si>
    <t xml:space="preserve">A-21052   </t>
  </si>
  <si>
    <t xml:space="preserve">A-21053   </t>
  </si>
  <si>
    <t xml:space="preserve">A-21057   </t>
  </si>
  <si>
    <t xml:space="preserve">A-21060   </t>
  </si>
  <si>
    <t xml:space="preserve">A-21061   </t>
  </si>
  <si>
    <t xml:space="preserve">A-21062   </t>
  </si>
  <si>
    <t xml:space="preserve">A-21063   </t>
  </si>
  <si>
    <t xml:space="preserve">A-21064   </t>
  </si>
  <si>
    <t xml:space="preserve">A-21181   </t>
  </si>
  <si>
    <t xml:space="preserve">A-30000   </t>
  </si>
  <si>
    <t xml:space="preserve">A-30005   </t>
  </si>
  <si>
    <t xml:space="preserve">A-30006   </t>
  </si>
  <si>
    <t xml:space="preserve">A-30007   </t>
  </si>
  <si>
    <t xml:space="preserve">A-30008   </t>
  </si>
  <si>
    <t xml:space="preserve">A-30009   </t>
  </si>
  <si>
    <t xml:space="preserve">A-30011   </t>
  </si>
  <si>
    <t xml:space="preserve">A-30012   </t>
  </si>
  <si>
    <t xml:space="preserve">A-30013   </t>
  </si>
  <si>
    <t xml:space="preserve">A-30014   </t>
  </si>
  <si>
    <t xml:space="preserve">A-30015   </t>
  </si>
  <si>
    <t xml:space="preserve">A-30018   </t>
  </si>
  <si>
    <t xml:space="preserve">A-30025   </t>
  </si>
  <si>
    <t xml:space="preserve">A-30026   </t>
  </si>
  <si>
    <t xml:space="preserve">A-30033   </t>
  </si>
  <si>
    <t xml:space="preserve">A-30036   </t>
  </si>
  <si>
    <t xml:space="preserve">A-30037   </t>
  </si>
  <si>
    <t xml:space="preserve">A-30040   </t>
  </si>
  <si>
    <t xml:space="preserve">A-30042   </t>
  </si>
  <si>
    <t xml:space="preserve">A-30043   </t>
  </si>
  <si>
    <t xml:space="preserve">A-30044   </t>
  </si>
  <si>
    <t xml:space="preserve">A-30070   </t>
  </si>
  <si>
    <t xml:space="preserve">A-30074   </t>
  </si>
  <si>
    <t xml:space="preserve">A-30075   </t>
  </si>
  <si>
    <t xml:space="preserve">A-30076   </t>
  </si>
  <si>
    <t xml:space="preserve">A-30077   </t>
  </si>
  <si>
    <t xml:space="preserve">A-30078   </t>
  </si>
  <si>
    <t xml:space="preserve">A-30083   </t>
  </si>
  <si>
    <t xml:space="preserve">A-30084   </t>
  </si>
  <si>
    <t xml:space="preserve">A-30088   </t>
  </si>
  <si>
    <t xml:space="preserve">A-30090   </t>
  </si>
  <si>
    <t xml:space="preserve">A-30091   </t>
  </si>
  <si>
    <t xml:space="preserve">A-30092   </t>
  </si>
  <si>
    <t xml:space="preserve">A-30093   </t>
  </si>
  <si>
    <t xml:space="preserve">A-30095   </t>
  </si>
  <si>
    <t xml:space="preserve">A-30096   </t>
  </si>
  <si>
    <t xml:space="preserve">A-30122   </t>
  </si>
  <si>
    <t xml:space="preserve">A-30123   </t>
  </si>
  <si>
    <t xml:space="preserve">A-30126   </t>
  </si>
  <si>
    <t xml:space="preserve">A-30128   </t>
  </si>
  <si>
    <t xml:space="preserve">A-30129   </t>
  </si>
  <si>
    <t xml:space="preserve">A-30130   </t>
  </si>
  <si>
    <t xml:space="preserve">A-30131   </t>
  </si>
  <si>
    <t xml:space="preserve">A-30133   </t>
  </si>
  <si>
    <t xml:space="preserve">A-30136   </t>
  </si>
  <si>
    <t xml:space="preserve">A-30137   </t>
  </si>
  <si>
    <t xml:space="preserve">A-30138   </t>
  </si>
  <si>
    <t xml:space="preserve">A-30139   </t>
  </si>
  <si>
    <t xml:space="preserve">A-30140   </t>
  </si>
  <si>
    <t xml:space="preserve">A-30143   </t>
  </si>
  <si>
    <t xml:space="preserve">A-30182   </t>
  </si>
  <si>
    <t xml:space="preserve">A-30183   </t>
  </si>
  <si>
    <t xml:space="preserve">A-30187   </t>
  </si>
  <si>
    <t xml:space="preserve">A-30193   </t>
  </si>
  <si>
    <t xml:space="preserve">A-30197   </t>
  </si>
  <si>
    <t>AQLINS</t>
  </si>
  <si>
    <t>CUTBACK</t>
  </si>
  <si>
    <t>QA PPAP</t>
  </si>
  <si>
    <t>QANEW</t>
  </si>
  <si>
    <t>NOTCH</t>
  </si>
  <si>
    <t>PACK</t>
  </si>
  <si>
    <t>QA SORT</t>
  </si>
  <si>
    <t>PACK TO</t>
  </si>
  <si>
    <t>TEMPER</t>
  </si>
  <si>
    <t>OTD LBS</t>
  </si>
  <si>
    <t>OTD YIELD</t>
  </si>
  <si>
    <t>ADJUSTED LBS/HR</t>
  </si>
  <si>
    <t>REVENUE LOSS DUE TO SCRAP</t>
  </si>
  <si>
    <t>SCRAP REVENUE @ $1.25</t>
  </si>
  <si>
    <t>ADJUSTED REVENUE</t>
  </si>
  <si>
    <t>DOWNSTREAM SPREAD</t>
  </si>
  <si>
    <t>ADJUSTED SPREAD/HR</t>
  </si>
  <si>
    <t>SPREAD/OTD LBS</t>
  </si>
  <si>
    <t>AVERAGE SELLING PRICE - COST/LB</t>
  </si>
  <si>
    <t>ESTIMATED TOTAL SCRAP LBS</t>
  </si>
  <si>
    <t>ADJUSTED SPREAD/HR - $1330 COST/HR</t>
  </si>
  <si>
    <t>$1330 COST/HR/LBS</t>
  </si>
  <si>
    <t>ALUMINUM COST/LB</t>
  </si>
  <si>
    <t>TOTAL COST/LB</t>
  </si>
  <si>
    <t>DIE, DEPARTMENT, RUN HOUR</t>
  </si>
  <si>
    <t>Start: 5/1/15</t>
  </si>
  <si>
    <t>End: 7/31/15</t>
  </si>
  <si>
    <t>TEK01</t>
  </si>
  <si>
    <t>DieNum</t>
  </si>
  <si>
    <t>RunPc</t>
  </si>
  <si>
    <t>RunWt</t>
  </si>
  <si>
    <t>ScrapPc</t>
  </si>
  <si>
    <t>ScrapWt</t>
  </si>
  <si>
    <t>RunHr</t>
  </si>
  <si>
    <t>100%INS</t>
  </si>
  <si>
    <t>A-20500</t>
  </si>
  <si>
    <t>A-20501</t>
  </si>
  <si>
    <t>A-21057</t>
  </si>
  <si>
    <t>100%QC</t>
  </si>
  <si>
    <t>A-20498</t>
  </si>
  <si>
    <t>A-30000</t>
  </si>
  <si>
    <t>A-20497</t>
  </si>
  <si>
    <t>A-20503</t>
  </si>
  <si>
    <t>A-20504</t>
  </si>
  <si>
    <t>A-20791</t>
  </si>
  <si>
    <t>A-20794</t>
  </si>
  <si>
    <t>A-20798</t>
  </si>
  <si>
    <t>A-21048</t>
  </si>
  <si>
    <t>A-21050</t>
  </si>
  <si>
    <t>A-21051</t>
  </si>
  <si>
    <t>A-21052</t>
  </si>
  <si>
    <t>A-21053</t>
  </si>
  <si>
    <t>A-21060</t>
  </si>
  <si>
    <t>A-21061</t>
  </si>
  <si>
    <t>A-21062</t>
  </si>
  <si>
    <t>A-21063</t>
  </si>
  <si>
    <t>A-21064</t>
  </si>
  <si>
    <t>A-30018</t>
  </si>
  <si>
    <t>A-30036</t>
  </si>
  <si>
    <t>A-30037</t>
  </si>
  <si>
    <t>A-30042</t>
  </si>
  <si>
    <t>A-30044</t>
  </si>
  <si>
    <t>A-30070</t>
  </si>
  <si>
    <t>A-30091</t>
  </si>
  <si>
    <t>A-30092</t>
  </si>
  <si>
    <t>A-30096</t>
  </si>
  <si>
    <t>CUTBCK2</t>
  </si>
  <si>
    <t>A-30014</t>
  </si>
  <si>
    <t>A-30083</t>
  </si>
  <si>
    <t>A-30084</t>
  </si>
  <si>
    <t>A-30143</t>
  </si>
  <si>
    <t>A-21058</t>
  </si>
  <si>
    <t>A-30196</t>
  </si>
  <si>
    <t>PULLED0</t>
  </si>
  <si>
    <t>RWRKEXT</t>
  </si>
  <si>
    <t>TEK02</t>
  </si>
  <si>
    <t>100%IN1</t>
  </si>
  <si>
    <t>A-20800</t>
  </si>
  <si>
    <t>A-20795</t>
  </si>
  <si>
    <t>A-20796</t>
  </si>
  <si>
    <t>A-30007</t>
  </si>
  <si>
    <t>A-30011</t>
  </si>
  <si>
    <t>A-30074</t>
  </si>
  <si>
    <t>A-30075</t>
  </si>
  <si>
    <t>A-30093</t>
  </si>
  <si>
    <t>A-30122</t>
  </si>
  <si>
    <t>A-30123</t>
  </si>
  <si>
    <t>A-30126</t>
  </si>
  <si>
    <t>A-30130</t>
  </si>
  <si>
    <t>A-30136</t>
  </si>
  <si>
    <t>A-30138</t>
  </si>
  <si>
    <t>A-30139</t>
  </si>
  <si>
    <t>A-30140</t>
  </si>
  <si>
    <t>A-30180</t>
  </si>
  <si>
    <t>A-30182</t>
  </si>
  <si>
    <t>A-30183</t>
  </si>
  <si>
    <t>A-30197</t>
  </si>
  <si>
    <t>A-20502</t>
  </si>
  <si>
    <t>A-20792</t>
  </si>
  <si>
    <t>A-30006</t>
  </si>
  <si>
    <t>A-30040</t>
  </si>
  <si>
    <t>A-30064</t>
  </si>
  <si>
    <t>A-30187</t>
  </si>
  <si>
    <t>DEBURR</t>
  </si>
  <si>
    <t>A-20793</t>
  </si>
  <si>
    <t>A-20797</t>
  </si>
  <si>
    <t>A-21181</t>
  </si>
  <si>
    <t>A-30005</t>
  </si>
  <si>
    <t>A-30008</t>
  </si>
  <si>
    <t>A-30009</t>
  </si>
  <si>
    <t>A-30012</t>
  </si>
  <si>
    <t>A-30013</t>
  </si>
  <si>
    <t>A-30015</t>
  </si>
  <si>
    <t>A-30025</t>
  </si>
  <si>
    <t>A-30026</t>
  </si>
  <si>
    <t>A-30033</t>
  </si>
  <si>
    <t>A-30043</t>
  </si>
  <si>
    <t>A-30076</t>
  </si>
  <si>
    <t>A-30077</t>
  </si>
  <si>
    <t>A-30078</t>
  </si>
  <si>
    <t>A-30088</t>
  </si>
  <si>
    <t>A-30090</t>
  </si>
  <si>
    <t>A-30095</t>
  </si>
  <si>
    <t>A-30128</t>
  </si>
  <si>
    <t>A-30129</t>
  </si>
  <si>
    <t>A-30131</t>
  </si>
  <si>
    <t>A-30133</t>
  </si>
  <si>
    <t>A-30137</t>
  </si>
  <si>
    <t>A-30193</t>
  </si>
  <si>
    <t>FM_DEPE</t>
  </si>
  <si>
    <t>FM_PRO</t>
  </si>
  <si>
    <t>FM_PROG</t>
  </si>
  <si>
    <t>A-30194</t>
  </si>
  <si>
    <t>NOTCH2</t>
  </si>
  <si>
    <t>A-30134</t>
  </si>
  <si>
    <t>PACK_TO</t>
  </si>
  <si>
    <t>A-30132</t>
  </si>
  <si>
    <t>QASORT</t>
  </si>
  <si>
    <t>TO_DEPE</t>
  </si>
  <si>
    <t>TO_PRO</t>
  </si>
  <si>
    <t>TO_PROG</t>
  </si>
  <si>
    <t>ScrapWt/RunWt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</si>
</sst>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[$%-409]"/>
    <numFmt numFmtId="165" formatCode="[$$-409]#,##0_);[$$-409]\(#,##0\)"/>
    <numFmt numFmtId="166" formatCode="[$$-409]#,##0.00"/>
    <numFmt numFmtId="167" formatCode="[$$-409]#,##0;[$$-409]\-#,##0"/>
    <numFmt numFmtId="168" formatCode="[$$-409]#,##0"/>
    <numFmt numFmtId="169" formatCode="#,##0[$%-409]* "/>
    <numFmt numFmtId="170" formatCode="0.0%"/>
    <numFmt numFmtId="171" formatCode="0.0000"/>
    <numFmt numFmtId="172" formatCode="0.000"/>
    <numFmt numFmtId="173" formatCode="0.0"/>
    <numFmt numFmtId="174" formatCode="[$$-409]#,##0.00_);\([$$-409]#,##0.00\)"/>
  </numFmts>
  <fonts count="43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170" fontId="0" fillId="0" borderId="0" xfId="57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4" fontId="0" fillId="0" borderId="0" xfId="44" applyFont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4" fontId="1" fillId="33" borderId="10" xfId="44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top"/>
    </xf>
    <xf numFmtId="4" fontId="0" fillId="0" borderId="0" xfId="0" applyNumberFormat="1" applyAlignment="1">
      <alignment horizontal="center" vertical="top"/>
    </xf>
    <xf numFmtId="10" fontId="0" fillId="0" borderId="0" xfId="57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8" borderId="16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T8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8" sqref="O18"/>
    </sheetView>
  </sheetViews>
  <sheetFormatPr defaultColWidth="9.28125" defaultRowHeight="12.75"/>
  <cols>
    <col min="1" max="3" width="9.28125" style="5" customWidth="1"/>
    <col min="4" max="4" width="12.28125" style="5" customWidth="1"/>
    <col min="5" max="6" width="9.28125" style="5" customWidth="1"/>
    <col min="7" max="7" width="11.28125" style="5" customWidth="1"/>
    <col min="8" max="8" width="11.7109375" style="5" customWidth="1"/>
    <col min="9" max="11" width="9.28125" style="5" customWidth="1"/>
    <col min="12" max="13" width="12.00390625" style="5" customWidth="1"/>
    <col min="14" max="16" width="9.28125" style="5" customWidth="1"/>
    <col min="17" max="17" width="10.28125" style="5" customWidth="1"/>
    <col min="18" max="18" width="11.140625" style="5" customWidth="1"/>
    <col min="19" max="20" width="9.28125" style="5" customWidth="1"/>
    <col min="21" max="21" width="10.28125" style="5" customWidth="1"/>
    <col min="22" max="29" width="9.28125" style="5" customWidth="1"/>
    <col min="30" max="30" width="10.7109375" style="5" customWidth="1"/>
    <col min="31" max="31" width="9.28125" style="5" customWidth="1"/>
    <col min="32" max="32" width="12.28125" style="5" customWidth="1"/>
    <col min="33" max="34" width="9.28125" style="5" customWidth="1"/>
    <col min="35" max="35" width="11.140625" style="5" customWidth="1"/>
    <col min="36" max="36" width="12.140625" style="21" customWidth="1"/>
    <col min="37" max="37" width="9.28125" style="5" customWidth="1"/>
    <col min="38" max="38" width="11.7109375" style="5" customWidth="1"/>
    <col min="39" max="39" width="15.57421875" style="5" customWidth="1"/>
    <col min="40" max="40" width="12.00390625" style="5" customWidth="1"/>
    <col min="41" max="41" width="9.28125" style="5" customWidth="1"/>
    <col min="42" max="42" width="12.57421875" style="21" customWidth="1"/>
    <col min="43" max="43" width="13.57421875" style="5" customWidth="1"/>
    <col min="44" max="44" width="11.8515625" style="18" customWidth="1"/>
    <col min="45" max="45" width="9.28125" style="5" customWidth="1"/>
    <col min="46" max="46" width="10.28125" style="21" customWidth="1"/>
    <col min="47" max="16384" width="9.28125" style="5" customWidth="1"/>
  </cols>
  <sheetData>
    <row r="1" ht="12.75"/>
    <row r="2" ht="13.5" thickBot="1"/>
    <row r="3" spans="1:46" s="4" customFormat="1" ht="64.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37" t="s">
        <v>170</v>
      </c>
      <c r="N3" s="2" t="s">
        <v>128</v>
      </c>
      <c r="O3" s="2" t="s">
        <v>132</v>
      </c>
      <c r="P3" s="2" t="s">
        <v>94</v>
      </c>
      <c r="Q3" s="2" t="s">
        <v>95</v>
      </c>
      <c r="R3" s="2" t="s">
        <v>160</v>
      </c>
      <c r="S3" s="2" t="s">
        <v>223</v>
      </c>
      <c r="T3" s="2" t="s">
        <v>224</v>
      </c>
      <c r="U3" s="2" t="s">
        <v>225</v>
      </c>
      <c r="V3" s="2" t="s">
        <v>98</v>
      </c>
      <c r="W3" s="2" t="s">
        <v>227</v>
      </c>
      <c r="X3" s="2" t="s">
        <v>99</v>
      </c>
      <c r="Y3" s="2" t="s">
        <v>101</v>
      </c>
      <c r="Z3" s="2" t="s">
        <v>167</v>
      </c>
      <c r="AA3" s="2" t="s">
        <v>96</v>
      </c>
      <c r="AB3" s="2" t="s">
        <v>97</v>
      </c>
      <c r="AC3" s="2" t="s">
        <v>100</v>
      </c>
      <c r="AD3" s="2" t="s">
        <v>168</v>
      </c>
      <c r="AE3" s="3" t="s">
        <v>102</v>
      </c>
      <c r="AF3" s="1" t="s">
        <v>113</v>
      </c>
      <c r="AG3" s="1" t="s">
        <v>103</v>
      </c>
      <c r="AH3" s="1" t="s">
        <v>104</v>
      </c>
      <c r="AI3" s="1" t="s">
        <v>105</v>
      </c>
      <c r="AJ3" s="20" t="s">
        <v>106</v>
      </c>
      <c r="AK3" s="1" t="s">
        <v>107</v>
      </c>
      <c r="AL3" s="1" t="s">
        <v>108</v>
      </c>
      <c r="AM3" s="1" t="s">
        <v>109</v>
      </c>
      <c r="AN3" s="1" t="s">
        <v>110</v>
      </c>
      <c r="AO3" s="1" t="s">
        <v>111</v>
      </c>
      <c r="AP3" s="20" t="s">
        <v>114</v>
      </c>
      <c r="AQ3" s="23" t="s">
        <v>115</v>
      </c>
      <c r="AR3" s="24" t="s">
        <v>116</v>
      </c>
      <c r="AS3" s="23" t="s">
        <v>117</v>
      </c>
      <c r="AT3" s="20" t="s">
        <v>112</v>
      </c>
    </row>
    <row r="4" spans="1:46" ht="13.5" thickTop="1">
      <c r="A4" s="5" t="s">
        <v>12</v>
      </c>
      <c r="B4" s="6">
        <v>8</v>
      </c>
      <c r="C4" s="7">
        <v>5.416666666666666</v>
      </c>
      <c r="D4" s="7">
        <v>0.26666666666666666</v>
      </c>
      <c r="E4" s="6">
        <v>11257.8552</v>
      </c>
      <c r="F4" s="6">
        <v>9608</v>
      </c>
      <c r="G4" s="8">
        <v>85.34485325410832</v>
      </c>
      <c r="H4" s="9">
        <v>12399.944316000001</v>
      </c>
      <c r="I4" s="10">
        <v>1.9427208179494462</v>
      </c>
      <c r="J4" s="9">
        <v>18665.66161885828</v>
      </c>
      <c r="K4" s="11">
        <v>1156.7478097584517</v>
      </c>
      <c r="L4" s="11">
        <v>6265.71730285828</v>
      </c>
      <c r="M4" s="38" t="str">
        <f>VLOOKUP(VLOOKUP(M$3,'TEKNION SCRAP DATA'!$A$5:$I$440,1,FALSE),'TEKNION SCRAP DATA'!$A$5:$I$440,9,FALSE)</f>
        <v>100%IN1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3"/>
      <c r="AF4" s="5">
        <f>SUM(N4:AE4)*F4</f>
        <v>0</v>
      </c>
      <c r="AG4" s="6">
        <f>F4-AF4</f>
        <v>9608</v>
      </c>
      <c r="AH4" s="16">
        <f>AG4/F4</f>
        <v>1</v>
      </c>
      <c r="AI4" s="17">
        <f>AG4/C4</f>
        <v>1773.7846153846156</v>
      </c>
      <c r="AJ4" s="21">
        <f>(AF4*I4)*-1</f>
        <v>0</v>
      </c>
      <c r="AK4" s="18">
        <f>AF4*1.25</f>
        <v>0</v>
      </c>
      <c r="AL4" s="19">
        <f>J4+AJ4+AK4</f>
        <v>18665.66161885828</v>
      </c>
      <c r="AM4" s="19">
        <f>AL4-H4</f>
        <v>6265.71730285828</v>
      </c>
      <c r="AN4" s="19">
        <f>AM4/C4</f>
        <v>1156.747809758452</v>
      </c>
      <c r="AO4" s="19">
        <f>AM4/AG4</f>
        <v>0.6521354395148085</v>
      </c>
      <c r="AP4" s="21">
        <f>AN4-1330</f>
        <v>-173.25219024154808</v>
      </c>
      <c r="AQ4" s="19">
        <f>1330/AI4</f>
        <v>0.749809186788787</v>
      </c>
      <c r="AR4" s="18">
        <v>1.5</v>
      </c>
      <c r="AS4" s="22">
        <f>AR4+AQ4</f>
        <v>2.249809186788787</v>
      </c>
      <c r="AT4" s="21">
        <f>I4-AS4</f>
        <v>-0.3070883688393409</v>
      </c>
    </row>
    <row r="5" spans="1:31" ht="12.75">
      <c r="A5" s="5" t="s">
        <v>13</v>
      </c>
      <c r="B5" s="6">
        <v>7</v>
      </c>
      <c r="C5" s="7">
        <v>1.0833333333333333</v>
      </c>
      <c r="D5" s="7">
        <v>0</v>
      </c>
      <c r="E5" s="6">
        <v>3495.5645999999997</v>
      </c>
      <c r="F5" s="6">
        <v>2938</v>
      </c>
      <c r="G5" s="8">
        <v>84.04936930646339</v>
      </c>
      <c r="H5" s="9">
        <v>3826.6707429999997</v>
      </c>
      <c r="I5" s="10">
        <v>1.9511336336336336</v>
      </c>
      <c r="J5" s="9">
        <v>5732.430615615615</v>
      </c>
      <c r="K5" s="11">
        <v>1759.1629593374914</v>
      </c>
      <c r="L5" s="11">
        <v>1905.7598726156157</v>
      </c>
      <c r="M5" s="38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3"/>
    </row>
    <row r="6" spans="1:31" ht="12.75">
      <c r="A6" s="5" t="s">
        <v>14</v>
      </c>
      <c r="B6" s="6">
        <v>7</v>
      </c>
      <c r="C6" s="7">
        <v>3.933333333333333</v>
      </c>
      <c r="D6" s="7">
        <v>0.33333333333333337</v>
      </c>
      <c r="E6" s="6">
        <v>9995.292</v>
      </c>
      <c r="F6" s="6">
        <v>8509</v>
      </c>
      <c r="G6" s="8">
        <v>85.13007924130682</v>
      </c>
      <c r="H6" s="9">
        <v>11336.278859999999</v>
      </c>
      <c r="I6" s="10">
        <v>1.8804028624436788</v>
      </c>
      <c r="J6" s="9">
        <v>16000.347956533262</v>
      </c>
      <c r="K6" s="11">
        <v>1185.7802787796431</v>
      </c>
      <c r="L6" s="11">
        <v>4664.069096533262</v>
      </c>
      <c r="M6" s="3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1:31" ht="12.75">
      <c r="A7" s="5" t="s">
        <v>15</v>
      </c>
      <c r="B7" s="6">
        <v>7</v>
      </c>
      <c r="C7" s="7">
        <v>2.283333333333333</v>
      </c>
      <c r="D7" s="7">
        <v>0.5</v>
      </c>
      <c r="E7" s="6">
        <v>4525.887299999999</v>
      </c>
      <c r="F7" s="6">
        <v>3733</v>
      </c>
      <c r="G7" s="8">
        <v>82.48106398937509</v>
      </c>
      <c r="H7" s="9">
        <v>3285.4208965000003</v>
      </c>
      <c r="I7" s="10">
        <v>1.8980384836300976</v>
      </c>
      <c r="J7" s="9">
        <v>7085.377659391154</v>
      </c>
      <c r="K7" s="11">
        <v>1868.8311948645019</v>
      </c>
      <c r="L7" s="11">
        <v>3799.956762891154</v>
      </c>
      <c r="M7" s="38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</row>
    <row r="8" spans="1:31" ht="12.75">
      <c r="A8" s="5" t="s">
        <v>16</v>
      </c>
      <c r="B8" s="6">
        <v>8</v>
      </c>
      <c r="C8" s="7">
        <v>2.683333333333333</v>
      </c>
      <c r="D8" s="7">
        <v>0.7</v>
      </c>
      <c r="E8" s="6">
        <v>8111.189200000001</v>
      </c>
      <c r="F8" s="6">
        <v>6906</v>
      </c>
      <c r="G8" s="8">
        <v>85.14164606097464</v>
      </c>
      <c r="H8" s="9">
        <v>9377.283786</v>
      </c>
      <c r="I8" s="10">
        <v>2.0149973350389083</v>
      </c>
      <c r="J8" s="9">
        <v>13915.5715957787</v>
      </c>
      <c r="K8" s="11">
        <v>1691.2873825262236</v>
      </c>
      <c r="L8" s="11">
        <v>4538.2878097787</v>
      </c>
      <c r="M8" s="38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</row>
    <row r="9" spans="1:31" ht="12.75">
      <c r="A9" s="5" t="s">
        <v>17</v>
      </c>
      <c r="B9" s="6">
        <v>6</v>
      </c>
      <c r="C9" s="7">
        <v>11.383333333333333</v>
      </c>
      <c r="D9" s="7">
        <v>0.85</v>
      </c>
      <c r="E9" s="6">
        <v>13004.04</v>
      </c>
      <c r="F9" s="6">
        <v>11076</v>
      </c>
      <c r="G9" s="8">
        <v>85.17353068738637</v>
      </c>
      <c r="H9" s="9">
        <v>13161.477200000001</v>
      </c>
      <c r="I9" s="10">
        <v>1.890477615248227</v>
      </c>
      <c r="J9" s="9">
        <v>20938.930066489364</v>
      </c>
      <c r="K9" s="11">
        <v>721.2475610345621</v>
      </c>
      <c r="L9" s="11">
        <v>7777.452866489361</v>
      </c>
      <c r="M9" s="38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</row>
    <row r="10" spans="1:31" ht="12.75">
      <c r="A10" s="5" t="s">
        <v>18</v>
      </c>
      <c r="B10" s="6">
        <v>8</v>
      </c>
      <c r="C10" s="7">
        <v>10.033333333333333</v>
      </c>
      <c r="D10" s="7">
        <v>1.1333333333333333</v>
      </c>
      <c r="E10" s="6">
        <v>22985.761899999998</v>
      </c>
      <c r="F10" s="6">
        <v>17956</v>
      </c>
      <c r="G10" s="8">
        <v>78.11792394838999</v>
      </c>
      <c r="H10" s="9">
        <v>24517.0011895</v>
      </c>
      <c r="I10" s="10">
        <v>1.8496381033382945</v>
      </c>
      <c r="J10" s="9">
        <v>33212.10178354242</v>
      </c>
      <c r="K10" s="11">
        <v>896.4021230971566</v>
      </c>
      <c r="L10" s="11">
        <v>8695.100594042418</v>
      </c>
      <c r="M10" s="38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3"/>
    </row>
    <row r="11" spans="1:31" ht="12.75">
      <c r="A11" s="5" t="s">
        <v>19</v>
      </c>
      <c r="B11" s="6">
        <v>7</v>
      </c>
      <c r="C11" s="7">
        <v>0.41666666666666663</v>
      </c>
      <c r="D11" s="7">
        <v>0</v>
      </c>
      <c r="E11" s="6">
        <v>1538.2125</v>
      </c>
      <c r="F11" s="6">
        <v>1291</v>
      </c>
      <c r="G11" s="8">
        <v>83.92858593984901</v>
      </c>
      <c r="H11" s="9">
        <v>1647.6455625000003</v>
      </c>
      <c r="I11" s="10">
        <v>1.8650131694468832</v>
      </c>
      <c r="J11" s="9">
        <v>2407.732001755926</v>
      </c>
      <c r="K11" s="11">
        <v>1824.2074542142216</v>
      </c>
      <c r="L11" s="11">
        <v>760.0864392559256</v>
      </c>
      <c r="M11" s="38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3"/>
    </row>
    <row r="12" spans="1:31" ht="12.75">
      <c r="A12" s="5" t="s">
        <v>20</v>
      </c>
      <c r="B12" s="6">
        <v>7</v>
      </c>
      <c r="C12" s="7">
        <v>0.5833333333333334</v>
      </c>
      <c r="D12" s="7">
        <v>0</v>
      </c>
      <c r="E12" s="6">
        <v>1081.41</v>
      </c>
      <c r="F12" s="6">
        <v>934</v>
      </c>
      <c r="G12" s="8">
        <v>86.36872231623529</v>
      </c>
      <c r="H12" s="9">
        <v>1262.16505</v>
      </c>
      <c r="I12" s="10">
        <v>1.8532576419213973</v>
      </c>
      <c r="J12" s="9">
        <v>1730.9426375545852</v>
      </c>
      <c r="K12" s="11">
        <v>803.618721522146</v>
      </c>
      <c r="L12" s="11">
        <v>468.7775875545852</v>
      </c>
      <c r="M12" s="38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3"/>
    </row>
    <row r="13" spans="1:31" ht="12.75">
      <c r="A13" s="5" t="s">
        <v>21</v>
      </c>
      <c r="B13" s="6">
        <v>7</v>
      </c>
      <c r="C13" s="7">
        <v>2.216666666666667</v>
      </c>
      <c r="D13" s="7">
        <v>0.1</v>
      </c>
      <c r="E13" s="6">
        <v>5833.2747</v>
      </c>
      <c r="F13" s="6">
        <v>5110</v>
      </c>
      <c r="G13" s="8">
        <v>87.60088051399329</v>
      </c>
      <c r="H13" s="9">
        <v>7032.2553135</v>
      </c>
      <c r="I13" s="10">
        <v>1.9011978555872004</v>
      </c>
      <c r="J13" s="9">
        <v>9715.121042050594</v>
      </c>
      <c r="K13" s="11">
        <v>1210.3153662634259</v>
      </c>
      <c r="L13" s="11">
        <v>2682.865728550594</v>
      </c>
      <c r="M13" s="38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3"/>
    </row>
    <row r="14" spans="1:31" ht="12.75">
      <c r="A14" s="5" t="s">
        <v>22</v>
      </c>
      <c r="B14" s="6">
        <v>7</v>
      </c>
      <c r="C14" s="7">
        <v>11.216666666666667</v>
      </c>
      <c r="D14" s="7">
        <v>3.183333333333333</v>
      </c>
      <c r="E14" s="6">
        <v>12146.471700000002</v>
      </c>
      <c r="F14" s="6">
        <v>7734</v>
      </c>
      <c r="G14" s="8">
        <v>63.672811257609894</v>
      </c>
      <c r="H14" s="9">
        <v>11003.8746985</v>
      </c>
      <c r="I14" s="10">
        <v>2.0135624619134673</v>
      </c>
      <c r="J14" s="9">
        <v>15572.892080438756</v>
      </c>
      <c r="K14" s="11">
        <v>454.62859521778665</v>
      </c>
      <c r="L14" s="11">
        <v>4569.017381938756</v>
      </c>
      <c r="M14" s="38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3"/>
    </row>
    <row r="15" spans="1:31" ht="12.75">
      <c r="A15" s="5" t="s">
        <v>23</v>
      </c>
      <c r="B15" s="6">
        <v>7</v>
      </c>
      <c r="C15" s="7">
        <v>3.1166666666666667</v>
      </c>
      <c r="D15" s="7">
        <v>0.25</v>
      </c>
      <c r="E15" s="6">
        <v>5233.6515</v>
      </c>
      <c r="F15" s="6">
        <v>4405</v>
      </c>
      <c r="G15" s="8">
        <v>84.16685749901382</v>
      </c>
      <c r="H15" s="9">
        <v>6385.3285575</v>
      </c>
      <c r="I15" s="10">
        <v>2.051094430992736</v>
      </c>
      <c r="J15" s="9">
        <v>9035.070968523003</v>
      </c>
      <c r="K15" s="11">
        <v>924.3287480312803</v>
      </c>
      <c r="L15" s="11">
        <v>2649.7424110230036</v>
      </c>
      <c r="M15" s="38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3"/>
    </row>
    <row r="16" spans="1:31" ht="12.75">
      <c r="A16" s="5" t="s">
        <v>24</v>
      </c>
      <c r="B16" s="6">
        <v>8</v>
      </c>
      <c r="C16" s="7">
        <v>6.05</v>
      </c>
      <c r="D16" s="7">
        <v>1.2833333333333334</v>
      </c>
      <c r="E16" s="6">
        <v>12594.4576</v>
      </c>
      <c r="F16" s="6">
        <v>9960</v>
      </c>
      <c r="G16" s="8">
        <v>79.08240526372488</v>
      </c>
      <c r="H16" s="9">
        <v>13610.175807999998</v>
      </c>
      <c r="I16" s="10">
        <v>1.9537000962000963</v>
      </c>
      <c r="J16" s="9">
        <v>19458.85295815296</v>
      </c>
      <c r="K16" s="11">
        <v>966.723495893051</v>
      </c>
      <c r="L16" s="11">
        <v>5848.677150152959</v>
      </c>
      <c r="M16" s="38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3"/>
    </row>
    <row r="17" spans="1:31" ht="12.75">
      <c r="A17" s="5" t="s">
        <v>25</v>
      </c>
      <c r="B17" s="6">
        <v>8</v>
      </c>
      <c r="C17" s="7">
        <v>4.716666666666667</v>
      </c>
      <c r="D17" s="7">
        <v>1.5333333333333334</v>
      </c>
      <c r="E17" s="6">
        <v>8753.187</v>
      </c>
      <c r="F17" s="6">
        <v>6752</v>
      </c>
      <c r="G17" s="8">
        <v>77.13761856110237</v>
      </c>
      <c r="H17" s="9">
        <v>9160.383334999999</v>
      </c>
      <c r="I17" s="10">
        <v>1.9279481170195572</v>
      </c>
      <c r="J17" s="9">
        <v>13017.50568611605</v>
      </c>
      <c r="K17" s="11">
        <v>972.3837859956433</v>
      </c>
      <c r="L17" s="11">
        <v>3857.1223511160515</v>
      </c>
      <c r="M17" s="38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3"/>
    </row>
    <row r="18" spans="1:31" ht="12.75">
      <c r="A18" s="5" t="s">
        <v>26</v>
      </c>
      <c r="B18" s="6">
        <v>7</v>
      </c>
      <c r="C18" s="7">
        <v>40.9</v>
      </c>
      <c r="D18" s="7">
        <v>1.6333333333333335</v>
      </c>
      <c r="E18" s="6">
        <v>79321.4235</v>
      </c>
      <c r="F18" s="6">
        <v>66827</v>
      </c>
      <c r="G18" s="8">
        <v>84.24836198256075</v>
      </c>
      <c r="H18" s="9">
        <v>88437.96581750002</v>
      </c>
      <c r="I18" s="10">
        <v>2.0735336136648557</v>
      </c>
      <c r="J18" s="9">
        <v>138568.03080038133</v>
      </c>
      <c r="K18" s="11">
        <v>1235.7452337604266</v>
      </c>
      <c r="L18" s="11">
        <v>50130.064982881304</v>
      </c>
      <c r="M18" s="38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3"/>
    </row>
    <row r="19" spans="1:31" ht="12.75">
      <c r="A19" s="5" t="s">
        <v>27</v>
      </c>
      <c r="B19" s="6">
        <v>7</v>
      </c>
      <c r="C19" s="7">
        <v>2.733333333333333</v>
      </c>
      <c r="D19" s="7">
        <v>0.9166666666666667</v>
      </c>
      <c r="E19" s="6">
        <v>4717.1849999999995</v>
      </c>
      <c r="F19" s="6">
        <v>4231</v>
      </c>
      <c r="G19" s="8">
        <v>89.6933234545603</v>
      </c>
      <c r="H19" s="9">
        <v>5688.304925</v>
      </c>
      <c r="I19" s="10">
        <v>1.9422391246330397</v>
      </c>
      <c r="J19" s="9">
        <v>8217.61373632239</v>
      </c>
      <c r="K19" s="11">
        <v>1018.5136152976069</v>
      </c>
      <c r="L19" s="11">
        <v>2529.3088113223903</v>
      </c>
      <c r="M19" s="38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3"/>
    </row>
    <row r="20" spans="1:31" ht="12.75">
      <c r="A20" s="5" t="s">
        <v>28</v>
      </c>
      <c r="B20" s="6">
        <v>7</v>
      </c>
      <c r="C20" s="7">
        <v>1.1666666666666667</v>
      </c>
      <c r="D20" s="7">
        <v>0.08333333333333334</v>
      </c>
      <c r="E20" s="6">
        <v>2853.8037</v>
      </c>
      <c r="F20" s="6">
        <v>2336</v>
      </c>
      <c r="G20" s="8">
        <v>81.85566512511004</v>
      </c>
      <c r="H20" s="9">
        <v>3187.3337584999995</v>
      </c>
      <c r="I20" s="10">
        <v>1.9866213151927437</v>
      </c>
      <c r="J20" s="9">
        <v>4640.74739229025</v>
      </c>
      <c r="K20" s="11">
        <v>1245.7831146773572</v>
      </c>
      <c r="L20" s="11">
        <v>1453.41363379025</v>
      </c>
      <c r="M20" s="38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3"/>
    </row>
    <row r="21" spans="1:31" ht="12.75">
      <c r="A21" s="5" t="s">
        <v>29</v>
      </c>
      <c r="B21" s="6">
        <v>7</v>
      </c>
      <c r="C21" s="7">
        <v>0.95</v>
      </c>
      <c r="D21" s="7">
        <v>0</v>
      </c>
      <c r="E21" s="6">
        <v>3095.07</v>
      </c>
      <c r="F21" s="6">
        <v>2596</v>
      </c>
      <c r="G21" s="8">
        <v>83.87532430607385</v>
      </c>
      <c r="H21" s="9">
        <v>3641.43335</v>
      </c>
      <c r="I21" s="10">
        <v>2.5216846921797007</v>
      </c>
      <c r="J21" s="9">
        <v>6546.293460898503</v>
      </c>
      <c r="K21" s="11">
        <v>3057.7474851563193</v>
      </c>
      <c r="L21" s="11">
        <v>2904.8601108985035</v>
      </c>
      <c r="M21" s="38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3"/>
    </row>
    <row r="22" spans="1:31" ht="12.75">
      <c r="A22" s="5" t="s">
        <v>30</v>
      </c>
      <c r="B22" s="6">
        <v>7</v>
      </c>
      <c r="C22" s="7">
        <v>0.75</v>
      </c>
      <c r="D22" s="7">
        <v>0</v>
      </c>
      <c r="E22" s="6">
        <v>1968.5390999999997</v>
      </c>
      <c r="F22" s="6">
        <v>1653</v>
      </c>
      <c r="G22" s="8">
        <v>83.9709000446067</v>
      </c>
      <c r="H22" s="9">
        <v>2178.5725155</v>
      </c>
      <c r="I22" s="10">
        <v>1.9161147902869757</v>
      </c>
      <c r="J22" s="9">
        <v>3167.3377483443705</v>
      </c>
      <c r="K22" s="11">
        <v>1318.3536437924943</v>
      </c>
      <c r="L22" s="11">
        <v>988.7652328443708</v>
      </c>
      <c r="M22" s="38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3"/>
    </row>
    <row r="23" spans="1:31" ht="12.75">
      <c r="A23" s="5" t="s">
        <v>31</v>
      </c>
      <c r="B23" s="6">
        <v>7</v>
      </c>
      <c r="C23" s="7">
        <v>0.9666666666666667</v>
      </c>
      <c r="D23" s="7">
        <v>0</v>
      </c>
      <c r="E23" s="6">
        <v>2857.1598</v>
      </c>
      <c r="F23" s="6">
        <v>2431</v>
      </c>
      <c r="G23" s="8">
        <v>85.084495448942</v>
      </c>
      <c r="H23" s="9">
        <v>3094.5097589999996</v>
      </c>
      <c r="I23" s="10">
        <v>1.8188842852915064</v>
      </c>
      <c r="J23" s="9">
        <v>4421.707697543653</v>
      </c>
      <c r="K23" s="11">
        <v>1372.9633847003306</v>
      </c>
      <c r="L23" s="11">
        <v>1327.197938543653</v>
      </c>
      <c r="M23" s="38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3"/>
    </row>
    <row r="24" spans="1:31" ht="12.75">
      <c r="A24" s="5" t="s">
        <v>32</v>
      </c>
      <c r="B24" s="6">
        <v>7</v>
      </c>
      <c r="C24" s="7">
        <v>42.43333333333333</v>
      </c>
      <c r="D24" s="7">
        <v>5.033333333333333</v>
      </c>
      <c r="E24" s="6">
        <v>72517.863</v>
      </c>
      <c r="F24" s="6">
        <v>57615</v>
      </c>
      <c r="G24" s="8">
        <v>79.44939028332924</v>
      </c>
      <c r="H24" s="9">
        <v>72092.44491499999</v>
      </c>
      <c r="I24" s="10">
        <v>1.9680130307863613</v>
      </c>
      <c r="J24" s="9">
        <v>113387.0707687562</v>
      </c>
      <c r="K24" s="11">
        <v>973.1647883838856</v>
      </c>
      <c r="L24" s="11">
        <v>41294.62585375621</v>
      </c>
      <c r="M24" s="38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</row>
    <row r="25" spans="1:31" ht="12.75">
      <c r="A25" s="5" t="s">
        <v>33</v>
      </c>
      <c r="B25" s="6">
        <v>8</v>
      </c>
      <c r="C25" s="7">
        <v>5.966666666666666</v>
      </c>
      <c r="D25" s="7">
        <v>0.3</v>
      </c>
      <c r="E25" s="6">
        <v>24662.3601</v>
      </c>
      <c r="F25" s="6">
        <v>20806</v>
      </c>
      <c r="G25" s="8">
        <v>84.36337769636248</v>
      </c>
      <c r="H25" s="9">
        <v>28164.671820499996</v>
      </c>
      <c r="I25" s="10">
        <v>1.9004232886672898</v>
      </c>
      <c r="J25" s="9">
        <v>39540.206944011625</v>
      </c>
      <c r="K25" s="11">
        <v>1906.5142665103294</v>
      </c>
      <c r="L25" s="11">
        <v>11375.535123511632</v>
      </c>
      <c r="M25" s="38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3"/>
    </row>
    <row r="26" spans="1:31" ht="12.75">
      <c r="A26" s="5" t="s">
        <v>34</v>
      </c>
      <c r="B26" s="6">
        <v>7</v>
      </c>
      <c r="C26" s="7">
        <v>1.7333333333333334</v>
      </c>
      <c r="D26" s="7">
        <v>0</v>
      </c>
      <c r="E26" s="6">
        <v>4739.559</v>
      </c>
      <c r="F26" s="6">
        <v>3726</v>
      </c>
      <c r="G26" s="8">
        <v>78.61490910863226</v>
      </c>
      <c r="H26" s="9">
        <v>4901.219595</v>
      </c>
      <c r="I26" s="10">
        <v>1.9189508558807287</v>
      </c>
      <c r="J26" s="9">
        <v>7150.010889011594</v>
      </c>
      <c r="K26" s="11">
        <v>1297.379592698997</v>
      </c>
      <c r="L26" s="11">
        <v>2248.791294011595</v>
      </c>
      <c r="M26" s="38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3"/>
    </row>
    <row r="27" spans="1:31" ht="12.75">
      <c r="A27" s="5" t="s">
        <v>35</v>
      </c>
      <c r="B27" s="6">
        <v>7</v>
      </c>
      <c r="C27" s="7">
        <v>1.5666666666666667</v>
      </c>
      <c r="D27" s="7">
        <v>0.16666666666666669</v>
      </c>
      <c r="E27" s="6">
        <v>4361.0655</v>
      </c>
      <c r="F27" s="6">
        <v>3725</v>
      </c>
      <c r="G27" s="8">
        <v>85.4149060590812</v>
      </c>
      <c r="H27" s="9">
        <v>4938.2984275</v>
      </c>
      <c r="I27" s="10">
        <v>1.8462693661971832</v>
      </c>
      <c r="J27" s="9">
        <v>6877.353389084508</v>
      </c>
      <c r="K27" s="11">
        <v>1237.6946563305373</v>
      </c>
      <c r="L27" s="11">
        <v>1939.0549615845084</v>
      </c>
      <c r="M27" s="38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3"/>
    </row>
    <row r="28" spans="1:31" ht="12.75">
      <c r="A28" s="5" t="s">
        <v>36</v>
      </c>
      <c r="B28" s="6">
        <v>7</v>
      </c>
      <c r="C28" s="7">
        <v>1.1333333333333333</v>
      </c>
      <c r="D28" s="7">
        <v>0</v>
      </c>
      <c r="E28" s="6">
        <v>3463.6215</v>
      </c>
      <c r="F28" s="6">
        <v>2829</v>
      </c>
      <c r="G28" s="8">
        <v>81.67751586020586</v>
      </c>
      <c r="H28" s="9">
        <v>3629.5704075</v>
      </c>
      <c r="I28" s="10">
        <v>1.8680358422939067</v>
      </c>
      <c r="J28" s="9">
        <v>5284.673397849462</v>
      </c>
      <c r="K28" s="11">
        <v>1460.3849914848192</v>
      </c>
      <c r="L28" s="11">
        <v>1655.1029903494618</v>
      </c>
      <c r="M28" s="38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/>
    </row>
    <row r="29" spans="1:31" ht="12.75">
      <c r="A29" s="5" t="s">
        <v>37</v>
      </c>
      <c r="B29" s="6">
        <v>7</v>
      </c>
      <c r="C29" s="7">
        <v>12.35</v>
      </c>
      <c r="D29" s="7">
        <v>2.833333333333333</v>
      </c>
      <c r="E29" s="6">
        <v>30907.070699999993</v>
      </c>
      <c r="F29" s="6">
        <v>26047</v>
      </c>
      <c r="G29" s="8">
        <v>84.27521408555876</v>
      </c>
      <c r="H29" s="9">
        <v>32843.853493500006</v>
      </c>
      <c r="I29" s="10">
        <v>1.8639165059638598</v>
      </c>
      <c r="J29" s="9">
        <v>48549.43323084066</v>
      </c>
      <c r="K29" s="11">
        <v>1316.110033855362</v>
      </c>
      <c r="L29" s="11">
        <v>15705.579737340655</v>
      </c>
      <c r="M29" s="38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3"/>
    </row>
    <row r="30" spans="1:31" ht="12.75">
      <c r="A30" s="5" t="s">
        <v>38</v>
      </c>
      <c r="B30" s="6">
        <v>6</v>
      </c>
      <c r="C30" s="7">
        <v>0.9166666666666667</v>
      </c>
      <c r="D30" s="7">
        <v>0.16666666666666669</v>
      </c>
      <c r="E30" s="6">
        <v>739.8</v>
      </c>
      <c r="F30" s="6">
        <v>561</v>
      </c>
      <c r="G30" s="8">
        <v>75.83130575831306</v>
      </c>
      <c r="H30" s="9">
        <v>747.4409999999999</v>
      </c>
      <c r="I30" s="10">
        <v>1.8823529411764708</v>
      </c>
      <c r="J30" s="9">
        <v>1056</v>
      </c>
      <c r="K30" s="11">
        <v>336.60981818181824</v>
      </c>
      <c r="L30" s="11">
        <v>308.5590000000001</v>
      </c>
      <c r="M30" s="3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3"/>
    </row>
    <row r="31" spans="1:31" ht="12.75">
      <c r="A31" s="5" t="s">
        <v>39</v>
      </c>
      <c r="B31" s="6">
        <v>7</v>
      </c>
      <c r="C31" s="7">
        <v>27.7</v>
      </c>
      <c r="D31" s="7">
        <v>1.3333333333333335</v>
      </c>
      <c r="E31" s="6">
        <v>69503.59889999998</v>
      </c>
      <c r="F31" s="6">
        <v>57004</v>
      </c>
      <c r="G31" s="8">
        <v>82.01589687753567</v>
      </c>
      <c r="H31" s="9">
        <v>77821.65177450002</v>
      </c>
      <c r="I31" s="10">
        <v>2.1626400863707556</v>
      </c>
      <c r="J31" s="9">
        <v>123279.13548347855</v>
      </c>
      <c r="K31" s="11">
        <v>1641.0643938259402</v>
      </c>
      <c r="L31" s="11">
        <v>45457.483708978536</v>
      </c>
      <c r="M31" s="38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3"/>
    </row>
    <row r="32" spans="1:31" ht="12.75">
      <c r="A32" s="5" t="s">
        <v>40</v>
      </c>
      <c r="B32" s="6">
        <v>8</v>
      </c>
      <c r="C32" s="7">
        <v>1.0833333333333333</v>
      </c>
      <c r="D32" s="7">
        <v>0.25</v>
      </c>
      <c r="E32" s="6">
        <v>4559.255999999999</v>
      </c>
      <c r="F32" s="6">
        <v>3652</v>
      </c>
      <c r="G32" s="8">
        <v>80.10078837424354</v>
      </c>
      <c r="H32" s="9">
        <v>5116.935479999999</v>
      </c>
      <c r="I32" s="10">
        <v>1.9553559693318734</v>
      </c>
      <c r="J32" s="9">
        <v>7140.960000000001</v>
      </c>
      <c r="K32" s="11">
        <v>1868.3303261538479</v>
      </c>
      <c r="L32" s="11">
        <v>2024.0245200000018</v>
      </c>
      <c r="M32" s="38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3"/>
    </row>
    <row r="33" spans="1:31" ht="12.75">
      <c r="A33" s="5" t="s">
        <v>41</v>
      </c>
      <c r="B33" s="6">
        <v>7</v>
      </c>
      <c r="C33" s="7">
        <v>0.9166666666666667</v>
      </c>
      <c r="D33" s="7">
        <v>0</v>
      </c>
      <c r="E33" s="6">
        <v>2855.2953</v>
      </c>
      <c r="F33" s="6">
        <v>2527</v>
      </c>
      <c r="G33" s="8">
        <v>88.50222952421068</v>
      </c>
      <c r="H33" s="9">
        <v>3193.1995365000002</v>
      </c>
      <c r="I33" s="10">
        <v>1.849187112030742</v>
      </c>
      <c r="J33" s="9">
        <v>4672.895832101684</v>
      </c>
      <c r="K33" s="11">
        <v>1614.2141406563826</v>
      </c>
      <c r="L33" s="11">
        <v>1479.6962956016841</v>
      </c>
      <c r="M33" s="38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3"/>
    </row>
    <row r="34" spans="1:31" ht="12.75">
      <c r="A34" s="5" t="s">
        <v>42</v>
      </c>
      <c r="B34" s="6">
        <v>7</v>
      </c>
      <c r="C34" s="7">
        <v>0.6333333333333333</v>
      </c>
      <c r="D34" s="7">
        <v>0</v>
      </c>
      <c r="E34" s="6">
        <v>1540.0770000000002</v>
      </c>
      <c r="F34" s="6">
        <v>1236</v>
      </c>
      <c r="G34" s="8">
        <v>80.25572747336659</v>
      </c>
      <c r="H34" s="9">
        <v>1591.2677850000002</v>
      </c>
      <c r="I34" s="10">
        <v>1.940459869848156</v>
      </c>
      <c r="J34" s="9">
        <v>2398.408399132321</v>
      </c>
      <c r="K34" s="11">
        <v>1274.4325486299804</v>
      </c>
      <c r="L34" s="11">
        <v>807.1406141323209</v>
      </c>
      <c r="M34" s="38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3"/>
    </row>
    <row r="35" spans="1:31" ht="12.75">
      <c r="A35" s="5" t="s">
        <v>43</v>
      </c>
      <c r="B35" s="6">
        <v>6</v>
      </c>
      <c r="C35" s="7">
        <v>1.25</v>
      </c>
      <c r="D35" s="7">
        <v>0.16666666666666669</v>
      </c>
      <c r="E35" s="6">
        <v>1380.96</v>
      </c>
      <c r="F35" s="6">
        <v>1190</v>
      </c>
      <c r="G35" s="8">
        <v>86.17193836171938</v>
      </c>
      <c r="H35" s="9">
        <v>1638.5067999999999</v>
      </c>
      <c r="I35" s="10">
        <v>1.9224242424242426</v>
      </c>
      <c r="J35" s="9">
        <v>2287.6848484848483</v>
      </c>
      <c r="K35" s="11">
        <v>519.3424387878788</v>
      </c>
      <c r="L35" s="11">
        <v>649.1780484848484</v>
      </c>
      <c r="M35" s="38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3"/>
    </row>
    <row r="36" spans="1:31" ht="12.75">
      <c r="A36" s="5" t="s">
        <v>44</v>
      </c>
      <c r="B36" s="6">
        <v>7</v>
      </c>
      <c r="C36" s="7">
        <v>1.3333333333333335</v>
      </c>
      <c r="D36" s="7">
        <v>0</v>
      </c>
      <c r="E36" s="6">
        <v>2665.4892</v>
      </c>
      <c r="F36" s="6">
        <v>2384</v>
      </c>
      <c r="G36" s="8">
        <v>89.439492007696</v>
      </c>
      <c r="H36" s="9">
        <v>3421.529286</v>
      </c>
      <c r="I36" s="10">
        <v>1.984204640760414</v>
      </c>
      <c r="J36" s="9">
        <v>4730.343863572826</v>
      </c>
      <c r="K36" s="11">
        <v>981.6109331796198</v>
      </c>
      <c r="L36" s="11">
        <v>1308.8145775728265</v>
      </c>
      <c r="M36" s="38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3"/>
    </row>
    <row r="37" spans="1:31" ht="12.75">
      <c r="A37" s="5" t="s">
        <v>45</v>
      </c>
      <c r="B37" s="6">
        <v>8</v>
      </c>
      <c r="C37" s="7">
        <v>1.4833333333333334</v>
      </c>
      <c r="D37" s="7">
        <v>0.26666666666666666</v>
      </c>
      <c r="E37" s="6">
        <v>2783.7765000000004</v>
      </c>
      <c r="F37" s="6">
        <v>1779</v>
      </c>
      <c r="G37" s="8">
        <v>63.90599245305793</v>
      </c>
      <c r="H37" s="9">
        <v>2507.6961825</v>
      </c>
      <c r="I37" s="10">
        <v>2.017291169451074</v>
      </c>
      <c r="J37" s="9">
        <v>3588.7609904534606</v>
      </c>
      <c r="K37" s="11">
        <v>728.8077356989623</v>
      </c>
      <c r="L37" s="11">
        <v>1081.0648079534608</v>
      </c>
      <c r="M37" s="38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</row>
    <row r="38" spans="1:31" ht="12.75">
      <c r="A38" s="5" t="s">
        <v>46</v>
      </c>
      <c r="B38" s="6">
        <v>8</v>
      </c>
      <c r="C38" s="7">
        <v>0.33333333333333337</v>
      </c>
      <c r="D38" s="7">
        <v>0</v>
      </c>
      <c r="E38" s="6">
        <v>857.296</v>
      </c>
      <c r="F38" s="6">
        <v>713</v>
      </c>
      <c r="G38" s="8">
        <v>83.16847389932998</v>
      </c>
      <c r="H38" s="9">
        <v>970.0276799999999</v>
      </c>
      <c r="I38" s="10">
        <v>2.0527355623100303</v>
      </c>
      <c r="J38" s="9">
        <v>1463.6004559270516</v>
      </c>
      <c r="K38" s="11">
        <v>1480.718327781155</v>
      </c>
      <c r="L38" s="11">
        <v>493.5727759270517</v>
      </c>
      <c r="M38" s="38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3"/>
    </row>
    <row r="39" spans="1:31" ht="12.75">
      <c r="A39" s="5" t="s">
        <v>47</v>
      </c>
      <c r="B39" s="6">
        <v>8</v>
      </c>
      <c r="C39" s="7">
        <v>0.5833333333333334</v>
      </c>
      <c r="D39" s="7">
        <v>0.2</v>
      </c>
      <c r="E39" s="6">
        <v>1534.365</v>
      </c>
      <c r="F39" s="6">
        <v>1179</v>
      </c>
      <c r="G39" s="8">
        <v>76.83960465730122</v>
      </c>
      <c r="H39" s="9">
        <v>1627.9508250000001</v>
      </c>
      <c r="I39" s="10">
        <v>1.9693160813308688</v>
      </c>
      <c r="J39" s="9">
        <v>2321.8236598890944</v>
      </c>
      <c r="K39" s="11">
        <v>1189.4962883813043</v>
      </c>
      <c r="L39" s="11">
        <v>693.8728348890942</v>
      </c>
      <c r="M39" s="38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3"/>
    </row>
    <row r="40" spans="1:31" ht="12.75">
      <c r="A40" s="5" t="s">
        <v>48</v>
      </c>
      <c r="B40" s="6">
        <v>8</v>
      </c>
      <c r="C40" s="7">
        <v>5.25</v>
      </c>
      <c r="D40" s="7">
        <v>0.8</v>
      </c>
      <c r="E40" s="6">
        <v>16589.651799999996</v>
      </c>
      <c r="F40" s="6">
        <v>13226</v>
      </c>
      <c r="G40" s="8">
        <v>79.7243978321474</v>
      </c>
      <c r="H40" s="9">
        <v>18064.520619000003</v>
      </c>
      <c r="I40" s="10">
        <v>1.8803561743846475</v>
      </c>
      <c r="J40" s="9">
        <v>24869.590762411346</v>
      </c>
      <c r="K40" s="11">
        <v>1296.2038368402564</v>
      </c>
      <c r="L40" s="11">
        <v>6805.070143411346</v>
      </c>
      <c r="M40" s="38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3"/>
    </row>
    <row r="41" spans="1:31" ht="12.75">
      <c r="A41" s="5" t="s">
        <v>49</v>
      </c>
      <c r="B41" s="6">
        <v>8</v>
      </c>
      <c r="C41" s="7">
        <v>1.8333333333333335</v>
      </c>
      <c r="D41" s="7">
        <v>0.21666666666666667</v>
      </c>
      <c r="E41" s="6">
        <v>5752.651</v>
      </c>
      <c r="F41" s="6">
        <v>4749</v>
      </c>
      <c r="G41" s="8">
        <v>82.55324371320283</v>
      </c>
      <c r="H41" s="9">
        <v>6490.379455</v>
      </c>
      <c r="I41" s="10">
        <v>1.8476157999431657</v>
      </c>
      <c r="J41" s="9">
        <v>8774.327433930093</v>
      </c>
      <c r="K41" s="11">
        <v>1245.789806689142</v>
      </c>
      <c r="L41" s="11">
        <v>2283.947978930094</v>
      </c>
      <c r="M41" s="38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3"/>
    </row>
    <row r="42" spans="1:31" ht="12.75">
      <c r="A42" s="5" t="s">
        <v>50</v>
      </c>
      <c r="B42" s="6">
        <v>8</v>
      </c>
      <c r="C42" s="7">
        <v>2.2333333333333334</v>
      </c>
      <c r="D42" s="7">
        <v>0.2</v>
      </c>
      <c r="E42" s="6">
        <v>6982.578499999999</v>
      </c>
      <c r="F42" s="6">
        <v>6018</v>
      </c>
      <c r="G42" s="8">
        <v>86.1859268750076</v>
      </c>
      <c r="H42" s="9">
        <v>8109.194592500001</v>
      </c>
      <c r="I42" s="10">
        <v>1.878203419298754</v>
      </c>
      <c r="J42" s="9">
        <v>11303.028177339902</v>
      </c>
      <c r="K42" s="11">
        <v>1430.074739480553</v>
      </c>
      <c r="L42" s="11">
        <v>3193.833584839902</v>
      </c>
      <c r="M42" s="38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3"/>
    </row>
    <row r="43" spans="1:31" ht="12.75">
      <c r="A43" s="5" t="s">
        <v>51</v>
      </c>
      <c r="B43" s="6">
        <v>8</v>
      </c>
      <c r="C43" s="7">
        <v>0.5</v>
      </c>
      <c r="D43" s="7">
        <v>0.13333333333333333</v>
      </c>
      <c r="E43" s="6">
        <v>2026.336</v>
      </c>
      <c r="F43" s="6">
        <v>1441</v>
      </c>
      <c r="G43" s="8">
        <v>71.11357642562734</v>
      </c>
      <c r="H43" s="9">
        <v>1902.5108800000003</v>
      </c>
      <c r="I43" s="10">
        <v>1.843356449375867</v>
      </c>
      <c r="J43" s="9">
        <v>2656.276643550624</v>
      </c>
      <c r="K43" s="11">
        <v>1507.531527101248</v>
      </c>
      <c r="L43" s="11">
        <v>753.765763550624</v>
      </c>
      <c r="M43" s="38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3"/>
    </row>
    <row r="44" spans="1:31" ht="12.75">
      <c r="A44" s="5" t="s">
        <v>52</v>
      </c>
      <c r="B44" s="6">
        <v>7</v>
      </c>
      <c r="C44" s="7">
        <v>1.9666666666666666</v>
      </c>
      <c r="D44" s="7">
        <v>0</v>
      </c>
      <c r="E44" s="6">
        <v>4346.1495</v>
      </c>
      <c r="F44" s="6">
        <v>3434</v>
      </c>
      <c r="G44" s="8">
        <v>79.01246839299937</v>
      </c>
      <c r="H44" s="9">
        <v>4641.9086475</v>
      </c>
      <c r="I44" s="10">
        <v>2.023517517866481</v>
      </c>
      <c r="J44" s="9">
        <v>6948.759156353494</v>
      </c>
      <c r="K44" s="11">
        <v>1172.9748350102514</v>
      </c>
      <c r="L44" s="11">
        <v>2306.8505088534944</v>
      </c>
      <c r="M44" s="38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3"/>
    </row>
    <row r="45" spans="1:31" ht="12.75">
      <c r="A45" s="5" t="s">
        <v>53</v>
      </c>
      <c r="B45" s="6">
        <v>7</v>
      </c>
      <c r="C45" s="7">
        <v>0.75</v>
      </c>
      <c r="D45" s="7">
        <v>0.16666666666666669</v>
      </c>
      <c r="E45" s="6">
        <v>1420.749</v>
      </c>
      <c r="F45" s="6">
        <v>1149</v>
      </c>
      <c r="G45" s="8">
        <v>80.8728353847161</v>
      </c>
      <c r="H45" s="9">
        <v>1676.9475449999998</v>
      </c>
      <c r="I45" s="10">
        <v>2.020713664055701</v>
      </c>
      <c r="J45" s="9">
        <v>2321.8</v>
      </c>
      <c r="K45" s="11">
        <v>859.8032733333339</v>
      </c>
      <c r="L45" s="11">
        <v>644.8524550000005</v>
      </c>
      <c r="M45" s="38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3"/>
    </row>
    <row r="46" spans="1:31" ht="12.75">
      <c r="A46" s="5" t="s">
        <v>54</v>
      </c>
      <c r="B46" s="6">
        <v>8</v>
      </c>
      <c r="C46" s="7">
        <v>1.05</v>
      </c>
      <c r="D46" s="7">
        <v>0.21666666666666667</v>
      </c>
      <c r="E46" s="6">
        <v>2976.1809999999996</v>
      </c>
      <c r="F46" s="6">
        <v>2561</v>
      </c>
      <c r="G46" s="8">
        <v>86.04987398279879</v>
      </c>
      <c r="H46" s="9">
        <v>3454.387105</v>
      </c>
      <c r="I46" s="10">
        <v>1.8750265638389032</v>
      </c>
      <c r="J46" s="9">
        <v>4801.943029991431</v>
      </c>
      <c r="K46" s="11">
        <v>1283.3865952299348</v>
      </c>
      <c r="L46" s="11">
        <v>1347.5559249914315</v>
      </c>
      <c r="M46" s="38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3"/>
    </row>
    <row r="47" spans="1:31" ht="12.75">
      <c r="A47" s="5" t="s">
        <v>55</v>
      </c>
      <c r="B47" s="6">
        <v>7</v>
      </c>
      <c r="C47" s="7">
        <v>1.8333333333333335</v>
      </c>
      <c r="D47" s="7">
        <v>0.08333333333333334</v>
      </c>
      <c r="E47" s="6">
        <v>4345.0308</v>
      </c>
      <c r="F47" s="6">
        <v>3634</v>
      </c>
      <c r="G47" s="8">
        <v>83.63577077520371</v>
      </c>
      <c r="H47" s="9">
        <v>4740.403314</v>
      </c>
      <c r="I47" s="10">
        <v>1.8822267853068675</v>
      </c>
      <c r="J47" s="9">
        <v>6840.012137805156</v>
      </c>
      <c r="K47" s="11">
        <v>1145.2411766209939</v>
      </c>
      <c r="L47" s="11">
        <v>2099.6088238051557</v>
      </c>
      <c r="M47" s="38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3"/>
    </row>
    <row r="48" spans="1:31" ht="12.75">
      <c r="A48" s="5" t="s">
        <v>56</v>
      </c>
      <c r="B48" s="6">
        <v>8</v>
      </c>
      <c r="C48" s="7">
        <v>0.6666666666666667</v>
      </c>
      <c r="D48" s="7">
        <v>0.25</v>
      </c>
      <c r="E48" s="6">
        <v>1074.0555</v>
      </c>
      <c r="F48" s="6">
        <v>932</v>
      </c>
      <c r="G48" s="8">
        <v>86.77391438338151</v>
      </c>
      <c r="H48" s="9">
        <v>1344.1733775</v>
      </c>
      <c r="I48" s="10">
        <v>2.1015880893300247</v>
      </c>
      <c r="J48" s="9">
        <v>1958.6800992555832</v>
      </c>
      <c r="K48" s="11">
        <v>1474.8161322133994</v>
      </c>
      <c r="L48" s="11">
        <v>614.5067217555832</v>
      </c>
      <c r="M48" s="38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3"/>
    </row>
    <row r="49" spans="1:31" ht="12.75">
      <c r="A49" s="5" t="s">
        <v>57</v>
      </c>
      <c r="B49" s="6">
        <v>7</v>
      </c>
      <c r="C49" s="7">
        <v>0.5</v>
      </c>
      <c r="D49" s="7">
        <v>0</v>
      </c>
      <c r="E49" s="6">
        <v>779.3610000000001</v>
      </c>
      <c r="F49" s="6">
        <v>644</v>
      </c>
      <c r="G49" s="8">
        <v>82.63179707478304</v>
      </c>
      <c r="H49" s="9">
        <v>936.433005</v>
      </c>
      <c r="I49" s="10">
        <v>2.0749999999999997</v>
      </c>
      <c r="J49" s="9">
        <v>1336.2999999999997</v>
      </c>
      <c r="K49" s="11">
        <v>799.7339899999995</v>
      </c>
      <c r="L49" s="11">
        <v>399.86699499999975</v>
      </c>
      <c r="M49" s="38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3"/>
    </row>
    <row r="50" spans="1:31" ht="12.75">
      <c r="A50" s="5" t="s">
        <v>58</v>
      </c>
      <c r="B50" s="6">
        <v>8</v>
      </c>
      <c r="C50" s="7">
        <v>0.5</v>
      </c>
      <c r="D50" s="7">
        <v>0</v>
      </c>
      <c r="E50" s="6">
        <v>1446.687</v>
      </c>
      <c r="F50" s="6">
        <v>1232</v>
      </c>
      <c r="G50" s="8">
        <v>85.16009337195953</v>
      </c>
      <c r="H50" s="9">
        <v>1782.3628350000001</v>
      </c>
      <c r="I50" s="10">
        <v>2.0285714285714285</v>
      </c>
      <c r="J50" s="9">
        <v>2499.2</v>
      </c>
      <c r="K50" s="11">
        <v>1433.674329999999</v>
      </c>
      <c r="L50" s="11">
        <v>716.8371649999995</v>
      </c>
      <c r="M50" s="38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3"/>
    </row>
    <row r="51" spans="1:31" ht="12.75">
      <c r="A51" s="5" t="s">
        <v>59</v>
      </c>
      <c r="B51" s="6">
        <v>7</v>
      </c>
      <c r="C51" s="7">
        <v>26.75</v>
      </c>
      <c r="D51" s="7">
        <v>3.566666666666667</v>
      </c>
      <c r="E51" s="6">
        <v>45725.593499999995</v>
      </c>
      <c r="F51" s="6">
        <v>38590</v>
      </c>
      <c r="G51" s="8">
        <v>84.39474929942682</v>
      </c>
      <c r="H51" s="9">
        <v>52595.30466749999</v>
      </c>
      <c r="I51" s="10">
        <v>1.8402850212249848</v>
      </c>
      <c r="J51" s="9">
        <v>71016.59896907216</v>
      </c>
      <c r="K51" s="11">
        <v>688.6465159466228</v>
      </c>
      <c r="L51" s="11">
        <v>18421.29430157216</v>
      </c>
      <c r="M51" s="38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3"/>
    </row>
    <row r="52" spans="1:31" ht="12.75">
      <c r="A52" s="5" t="s">
        <v>60</v>
      </c>
      <c r="B52" s="6">
        <v>8</v>
      </c>
      <c r="C52" s="7">
        <v>5.866666666666666</v>
      </c>
      <c r="D52" s="7">
        <v>1.3166666666666667</v>
      </c>
      <c r="E52" s="6">
        <v>17316.8921</v>
      </c>
      <c r="F52" s="6">
        <v>14026</v>
      </c>
      <c r="G52" s="8">
        <v>80.996058178361</v>
      </c>
      <c r="H52" s="9">
        <v>19629.124880500003</v>
      </c>
      <c r="I52" s="10">
        <v>2.064628375970926</v>
      </c>
      <c r="J52" s="9">
        <v>28958.47760136821</v>
      </c>
      <c r="K52" s="11">
        <v>1884.7177213875166</v>
      </c>
      <c r="L52" s="11">
        <v>9329.352720868206</v>
      </c>
      <c r="M52" s="38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3"/>
    </row>
    <row r="53" spans="1:31" ht="12.75">
      <c r="A53" s="5" t="s">
        <v>61</v>
      </c>
      <c r="B53" s="6">
        <v>8</v>
      </c>
      <c r="C53" s="7">
        <v>3.35</v>
      </c>
      <c r="D53" s="7">
        <v>0.21666666666666667</v>
      </c>
      <c r="E53" s="6">
        <v>9415.643</v>
      </c>
      <c r="F53" s="6">
        <v>7820</v>
      </c>
      <c r="G53" s="8">
        <v>83.05327634023507</v>
      </c>
      <c r="H53" s="9">
        <v>10728.418815</v>
      </c>
      <c r="I53" s="10">
        <v>1.8560974150311154</v>
      </c>
      <c r="J53" s="9">
        <v>14514.681785543324</v>
      </c>
      <c r="K53" s="11">
        <v>1130.2277524009917</v>
      </c>
      <c r="L53" s="11">
        <v>3786.2629705433224</v>
      </c>
      <c r="M53" s="38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3"/>
    </row>
    <row r="54" spans="1:31" ht="12.75">
      <c r="A54" s="5" t="s">
        <v>62</v>
      </c>
      <c r="B54" s="6">
        <v>7</v>
      </c>
      <c r="C54" s="7">
        <v>2.833333333333333</v>
      </c>
      <c r="D54" s="7">
        <v>0.16666666666666669</v>
      </c>
      <c r="E54" s="6">
        <v>5032.2855</v>
      </c>
      <c r="F54" s="6">
        <v>3720</v>
      </c>
      <c r="G54" s="8">
        <v>73.92267390234517</v>
      </c>
      <c r="H54" s="9">
        <v>5346.0265275</v>
      </c>
      <c r="I54" s="10">
        <v>2.094192513368984</v>
      </c>
      <c r="J54" s="9">
        <v>7790.39614973262</v>
      </c>
      <c r="K54" s="11">
        <v>862.718690199748</v>
      </c>
      <c r="L54" s="11">
        <v>2444.3696222326193</v>
      </c>
      <c r="M54" s="38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3"/>
    </row>
    <row r="55" spans="1:31" ht="12.75">
      <c r="A55" s="5" t="s">
        <v>63</v>
      </c>
      <c r="B55" s="6">
        <v>7</v>
      </c>
      <c r="C55" s="7">
        <v>3.3</v>
      </c>
      <c r="D55" s="7">
        <v>0.5</v>
      </c>
      <c r="E55" s="6">
        <v>6535.0725</v>
      </c>
      <c r="F55" s="6">
        <v>5435</v>
      </c>
      <c r="G55" s="8">
        <v>83.16663663639538</v>
      </c>
      <c r="H55" s="9">
        <v>7543.6318625</v>
      </c>
      <c r="I55" s="10">
        <v>2.262714315657095</v>
      </c>
      <c r="J55" s="9">
        <v>12297.852305596312</v>
      </c>
      <c r="K55" s="11">
        <v>1602.5462167740377</v>
      </c>
      <c r="L55" s="11">
        <v>4754.220443096312</v>
      </c>
      <c r="M55" s="38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3"/>
    </row>
    <row r="56" spans="1:31" ht="12.75">
      <c r="A56" s="5" t="s">
        <v>64</v>
      </c>
      <c r="B56" s="6">
        <v>7</v>
      </c>
      <c r="C56" s="7">
        <v>2.95</v>
      </c>
      <c r="D56" s="7">
        <v>0.41666666666666663</v>
      </c>
      <c r="E56" s="6">
        <v>6340.0458</v>
      </c>
      <c r="F56" s="6">
        <v>5348</v>
      </c>
      <c r="G56" s="8">
        <v>84.35270294104185</v>
      </c>
      <c r="H56" s="9">
        <v>7437.201389</v>
      </c>
      <c r="I56" s="10">
        <v>2.230178858060078</v>
      </c>
      <c r="J56" s="9">
        <v>11926.996532905297</v>
      </c>
      <c r="K56" s="11">
        <v>1521.9644555611176</v>
      </c>
      <c r="L56" s="11">
        <v>4489.795143905297</v>
      </c>
      <c r="M56" s="38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3"/>
    </row>
    <row r="57" spans="1:31" ht="12.75">
      <c r="A57" s="5" t="s">
        <v>65</v>
      </c>
      <c r="B57" s="6">
        <v>7</v>
      </c>
      <c r="C57" s="7">
        <v>0.75</v>
      </c>
      <c r="D57" s="7">
        <v>0</v>
      </c>
      <c r="E57" s="6">
        <v>1487.871</v>
      </c>
      <c r="F57" s="6">
        <v>1298</v>
      </c>
      <c r="G57" s="8">
        <v>87.23874583213195</v>
      </c>
      <c r="H57" s="9">
        <v>38.92355500000001</v>
      </c>
      <c r="I57" s="10">
        <v>2.2677131782945734</v>
      </c>
      <c r="J57" s="9">
        <v>2943.4917054263565</v>
      </c>
      <c r="K57" s="11">
        <v>3872.757533901809</v>
      </c>
      <c r="L57" s="11">
        <v>2904.5681504263566</v>
      </c>
      <c r="M57" s="38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3"/>
    </row>
    <row r="58" spans="1:31" ht="12.75">
      <c r="A58" s="5" t="s">
        <v>66</v>
      </c>
      <c r="B58" s="6">
        <v>7</v>
      </c>
      <c r="C58" s="7">
        <v>2.3166666666666664</v>
      </c>
      <c r="D58" s="7">
        <v>0.8333333333333333</v>
      </c>
      <c r="E58" s="6">
        <v>3050.6949</v>
      </c>
      <c r="F58" s="6">
        <v>2627</v>
      </c>
      <c r="G58" s="8">
        <v>86.11152822919132</v>
      </c>
      <c r="H58" s="9">
        <v>3447.6484545000003</v>
      </c>
      <c r="I58" s="10">
        <v>1.8949862637362636</v>
      </c>
      <c r="J58" s="9">
        <v>4978.128914835165</v>
      </c>
      <c r="K58" s="11">
        <v>976.9024214905307</v>
      </c>
      <c r="L58" s="11">
        <v>1530.4804603351647</v>
      </c>
      <c r="M58" s="38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3"/>
    </row>
    <row r="59" spans="1:31" ht="12.75">
      <c r="A59" s="5" t="s">
        <v>67</v>
      </c>
      <c r="B59" s="6">
        <v>8</v>
      </c>
      <c r="C59" s="7">
        <v>0.8333333333333333</v>
      </c>
      <c r="D59" s="7">
        <v>0</v>
      </c>
      <c r="E59" s="6">
        <v>1402.848</v>
      </c>
      <c r="F59" s="6">
        <v>1159</v>
      </c>
      <c r="G59" s="8">
        <v>82.61764638791944</v>
      </c>
      <c r="H59" s="9">
        <v>1578.70984</v>
      </c>
      <c r="I59" s="10">
        <v>2.1717169974115618</v>
      </c>
      <c r="J59" s="9">
        <v>2517.02</v>
      </c>
      <c r="K59" s="11">
        <v>1125.9721920000002</v>
      </c>
      <c r="L59" s="11">
        <v>938.31016</v>
      </c>
      <c r="M59" s="38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3"/>
    </row>
    <row r="60" spans="1:31" ht="12.75">
      <c r="A60" s="5" t="s">
        <v>68</v>
      </c>
      <c r="B60" s="6">
        <v>7</v>
      </c>
      <c r="C60" s="7">
        <v>0.5</v>
      </c>
      <c r="D60" s="7">
        <v>0</v>
      </c>
      <c r="E60" s="6">
        <v>615.285</v>
      </c>
      <c r="F60" s="6">
        <v>496</v>
      </c>
      <c r="G60" s="8">
        <v>80.6130492373453</v>
      </c>
      <c r="H60" s="9">
        <v>678.6774250000001</v>
      </c>
      <c r="I60" s="10">
        <v>1.8756882591093116</v>
      </c>
      <c r="J60" s="9">
        <v>930.3413765182186</v>
      </c>
      <c r="K60" s="11">
        <v>503.3279030364371</v>
      </c>
      <c r="L60" s="11">
        <v>251.66395151821854</v>
      </c>
      <c r="M60" s="38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3"/>
    </row>
    <row r="61" spans="1:31" ht="12.75">
      <c r="A61" s="5" t="s">
        <v>69</v>
      </c>
      <c r="B61" s="6">
        <v>8</v>
      </c>
      <c r="C61" s="7">
        <v>1.25</v>
      </c>
      <c r="D61" s="7">
        <v>0.41666666666666663</v>
      </c>
      <c r="E61" s="6">
        <v>2119.8592</v>
      </c>
      <c r="F61" s="6">
        <v>1652</v>
      </c>
      <c r="G61" s="8">
        <v>77.92970401053051</v>
      </c>
      <c r="H61" s="9">
        <v>2426.883136</v>
      </c>
      <c r="I61" s="10">
        <v>2.151446731234867</v>
      </c>
      <c r="J61" s="9">
        <v>3554.19</v>
      </c>
      <c r="K61" s="11">
        <v>1352.7682368</v>
      </c>
      <c r="L61" s="11">
        <v>1127.3068640000001</v>
      </c>
      <c r="M61" s="38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3"/>
    </row>
    <row r="62" spans="1:31" ht="12.75">
      <c r="A62" s="5" t="s">
        <v>70</v>
      </c>
      <c r="B62" s="6">
        <v>7</v>
      </c>
      <c r="C62" s="7">
        <v>6.183333333333334</v>
      </c>
      <c r="D62" s="7">
        <v>1.3166666666666667</v>
      </c>
      <c r="E62" s="6">
        <v>13353.176099999999</v>
      </c>
      <c r="F62" s="6">
        <v>11781</v>
      </c>
      <c r="G62" s="8">
        <v>88.22620110581782</v>
      </c>
      <c r="H62" s="9">
        <v>15934.9051005</v>
      </c>
      <c r="I62" s="10">
        <v>1.8540026790840085</v>
      </c>
      <c r="J62" s="9">
        <v>21842.005562288705</v>
      </c>
      <c r="K62" s="11">
        <v>1139.6335296055381</v>
      </c>
      <c r="L62" s="11">
        <v>5907.100461788706</v>
      </c>
      <c r="M62" s="38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3"/>
    </row>
    <row r="63" spans="1:31" ht="12.75">
      <c r="A63" s="5" t="s">
        <v>71</v>
      </c>
      <c r="B63" s="6">
        <v>7</v>
      </c>
      <c r="C63" s="7">
        <v>1.25</v>
      </c>
      <c r="D63" s="7">
        <v>0.26666666666666666</v>
      </c>
      <c r="E63" s="6">
        <v>2968.284</v>
      </c>
      <c r="F63" s="6">
        <v>2643</v>
      </c>
      <c r="G63" s="8">
        <v>89.04134510040144</v>
      </c>
      <c r="H63" s="9">
        <v>3452.10422</v>
      </c>
      <c r="I63" s="10">
        <v>1.9001259774109471</v>
      </c>
      <c r="J63" s="9">
        <v>5022.0329582971335</v>
      </c>
      <c r="K63" s="11">
        <v>1255.9429906377065</v>
      </c>
      <c r="L63" s="11">
        <v>1569.9287382971333</v>
      </c>
      <c r="M63" s="38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3"/>
    </row>
    <row r="64" spans="1:31" ht="12.75">
      <c r="A64" s="5" t="s">
        <v>72</v>
      </c>
      <c r="B64" s="6">
        <v>7</v>
      </c>
      <c r="C64" s="7">
        <v>3.333333333333333</v>
      </c>
      <c r="D64" s="7">
        <v>0.75</v>
      </c>
      <c r="E64" s="6">
        <v>6001.825499999999</v>
      </c>
      <c r="F64" s="6">
        <v>4819</v>
      </c>
      <c r="G64" s="8">
        <v>80.29223775333023</v>
      </c>
      <c r="H64" s="9">
        <v>6553.438227499999</v>
      </c>
      <c r="I64" s="10">
        <v>1.9053746151214506</v>
      </c>
      <c r="J64" s="9">
        <v>9182.00027027027</v>
      </c>
      <c r="K64" s="11">
        <v>788.5686128310813</v>
      </c>
      <c r="L64" s="11">
        <v>2628.5620427702706</v>
      </c>
      <c r="M64" s="38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3"/>
    </row>
    <row r="65" spans="1:31" ht="12.75">
      <c r="A65" s="5" t="s">
        <v>73</v>
      </c>
      <c r="B65" s="6">
        <v>7</v>
      </c>
      <c r="C65" s="7">
        <v>2.933333333333333</v>
      </c>
      <c r="D65" s="7">
        <v>0.1</v>
      </c>
      <c r="E65" s="6">
        <v>6708.471</v>
      </c>
      <c r="F65" s="6">
        <v>5673</v>
      </c>
      <c r="G65" s="8">
        <v>84.56472421211927</v>
      </c>
      <c r="H65" s="9">
        <v>7621.9825550000005</v>
      </c>
      <c r="I65" s="10">
        <v>2.0238413017643295</v>
      </c>
      <c r="J65" s="9">
        <v>11481.25170490904</v>
      </c>
      <c r="K65" s="11">
        <v>1315.659937468991</v>
      </c>
      <c r="L65" s="11">
        <v>3859.2691499090392</v>
      </c>
      <c r="M65" s="38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3"/>
    </row>
    <row r="66" spans="1:31" ht="12.75">
      <c r="A66" s="5" t="s">
        <v>74</v>
      </c>
      <c r="B66" s="6">
        <v>7</v>
      </c>
      <c r="C66" s="7">
        <v>7.383333333333334</v>
      </c>
      <c r="D66" s="7">
        <v>0.7166666666666667</v>
      </c>
      <c r="E66" s="6">
        <v>16113.7548</v>
      </c>
      <c r="F66" s="6">
        <v>13894</v>
      </c>
      <c r="G66" s="8">
        <v>86.22447202684256</v>
      </c>
      <c r="H66" s="9">
        <v>17920.597734</v>
      </c>
      <c r="I66" s="10">
        <v>1.8998305335602754</v>
      </c>
      <c r="J66" s="9">
        <v>26396.245433286465</v>
      </c>
      <c r="K66" s="11">
        <v>1147.9432549823657</v>
      </c>
      <c r="L66" s="11">
        <v>8475.647699286468</v>
      </c>
      <c r="M66" s="38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3"/>
    </row>
    <row r="67" spans="1:31" ht="12.75">
      <c r="A67" s="5" t="s">
        <v>75</v>
      </c>
      <c r="B67" s="6">
        <v>8</v>
      </c>
      <c r="C67" s="7">
        <v>8.483333333333334</v>
      </c>
      <c r="D67" s="7">
        <v>1.5333333333333334</v>
      </c>
      <c r="E67" s="6">
        <v>21639.904599999998</v>
      </c>
      <c r="F67" s="6">
        <v>18193</v>
      </c>
      <c r="G67" s="8">
        <v>84.07153513976213</v>
      </c>
      <c r="H67" s="9">
        <v>24494.696442999997</v>
      </c>
      <c r="I67" s="10">
        <v>2.007003577190152</v>
      </c>
      <c r="J67" s="9">
        <v>36513.41607982044</v>
      </c>
      <c r="K67" s="11">
        <v>1416.744947365867</v>
      </c>
      <c r="L67" s="11">
        <v>12018.719636820439</v>
      </c>
      <c r="M67" s="38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3"/>
    </row>
    <row r="68" spans="1:31" ht="12.75">
      <c r="A68" s="5" t="s">
        <v>76</v>
      </c>
      <c r="B68" s="6">
        <v>8</v>
      </c>
      <c r="C68" s="7">
        <v>6.6</v>
      </c>
      <c r="D68" s="7">
        <v>0.5</v>
      </c>
      <c r="E68" s="6">
        <v>17978.861</v>
      </c>
      <c r="F68" s="6">
        <v>14198</v>
      </c>
      <c r="G68" s="8">
        <v>78.9705198788733</v>
      </c>
      <c r="H68" s="9">
        <v>19412.330505</v>
      </c>
      <c r="I68" s="10">
        <v>1.9893878531616374</v>
      </c>
      <c r="J68" s="9">
        <v>28245.328739188928</v>
      </c>
      <c r="K68" s="11">
        <v>1338.3330657862011</v>
      </c>
      <c r="L68" s="11">
        <v>8832.998234188926</v>
      </c>
      <c r="M68" s="38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3"/>
    </row>
    <row r="69" spans="1:31" ht="12.75">
      <c r="A69" s="5" t="s">
        <v>77</v>
      </c>
      <c r="B69" s="6">
        <v>8</v>
      </c>
      <c r="C69" s="7">
        <v>6.816666666666666</v>
      </c>
      <c r="D69" s="7">
        <v>0.15</v>
      </c>
      <c r="E69" s="6">
        <v>17657.375</v>
      </c>
      <c r="F69" s="6">
        <v>15302</v>
      </c>
      <c r="G69" s="8">
        <v>86.6606729482723</v>
      </c>
      <c r="H69" s="9">
        <v>20435.875875000005</v>
      </c>
      <c r="I69" s="10">
        <v>1.9236438368817255</v>
      </c>
      <c r="J69" s="9">
        <v>29435.59799196416</v>
      </c>
      <c r="K69" s="11">
        <v>1320.2526332954753</v>
      </c>
      <c r="L69" s="11">
        <v>8999.722116964156</v>
      </c>
      <c r="M69" s="38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3"/>
    </row>
    <row r="70" spans="1:31" ht="12.75">
      <c r="A70" s="5" t="s">
        <v>78</v>
      </c>
      <c r="B70" s="6">
        <v>7</v>
      </c>
      <c r="C70" s="7">
        <v>0.2833333333333333</v>
      </c>
      <c r="D70" s="7">
        <v>0</v>
      </c>
      <c r="E70" s="6">
        <v>425.106</v>
      </c>
      <c r="F70" s="6">
        <v>351</v>
      </c>
      <c r="G70" s="8">
        <v>82.56764195283058</v>
      </c>
      <c r="H70" s="9">
        <v>478.16073000000006</v>
      </c>
      <c r="I70" s="10">
        <v>1.9294117647058824</v>
      </c>
      <c r="J70" s="9">
        <v>677.2235294117647</v>
      </c>
      <c r="K70" s="11">
        <v>702.5745861591696</v>
      </c>
      <c r="L70" s="11">
        <v>199.06279941176473</v>
      </c>
      <c r="M70" s="38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3"/>
    </row>
    <row r="71" spans="1:31" ht="12.75">
      <c r="A71" s="5" t="s">
        <v>79</v>
      </c>
      <c r="B71" s="6">
        <v>7</v>
      </c>
      <c r="C71" s="7">
        <v>0.25</v>
      </c>
      <c r="D71" s="7">
        <v>0</v>
      </c>
      <c r="E71" s="6">
        <v>201.366</v>
      </c>
      <c r="F71" s="6">
        <v>149</v>
      </c>
      <c r="G71" s="8">
        <v>73.99461676747812</v>
      </c>
      <c r="H71" s="9">
        <v>207.26603</v>
      </c>
      <c r="I71" s="10">
        <v>1.868571428571429</v>
      </c>
      <c r="J71" s="9">
        <v>278.4171428571429</v>
      </c>
      <c r="K71" s="11">
        <v>284.6044514285716</v>
      </c>
      <c r="L71" s="11">
        <v>71.1511128571429</v>
      </c>
      <c r="M71" s="38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3"/>
    </row>
    <row r="72" spans="1:31" ht="12.75">
      <c r="A72" s="5" t="s">
        <v>80</v>
      </c>
      <c r="B72" s="6">
        <v>7</v>
      </c>
      <c r="C72" s="7">
        <v>1.2666666666666666</v>
      </c>
      <c r="D72" s="7">
        <v>0</v>
      </c>
      <c r="E72" s="6">
        <v>3815.8857000000003</v>
      </c>
      <c r="F72" s="6">
        <v>3219</v>
      </c>
      <c r="G72" s="8">
        <v>84.35787266898483</v>
      </c>
      <c r="H72" s="9">
        <v>3948.3365685000003</v>
      </c>
      <c r="I72" s="10">
        <v>1.8767375543740936</v>
      </c>
      <c r="J72" s="9">
        <v>6041.218187530208</v>
      </c>
      <c r="K72" s="11">
        <v>1652.2749623922687</v>
      </c>
      <c r="L72" s="11">
        <v>2092.881619030207</v>
      </c>
      <c r="M72" s="38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3"/>
    </row>
    <row r="73" spans="1:31" ht="12.75">
      <c r="A73" s="5" t="s">
        <v>81</v>
      </c>
      <c r="B73" s="6">
        <v>8</v>
      </c>
      <c r="C73" s="7">
        <v>1.5</v>
      </c>
      <c r="D73" s="7">
        <v>0</v>
      </c>
      <c r="E73" s="6">
        <v>4383.9</v>
      </c>
      <c r="F73" s="6">
        <v>3148</v>
      </c>
      <c r="G73" s="8">
        <v>71.80820730399873</v>
      </c>
      <c r="H73" s="9">
        <v>4497.3495</v>
      </c>
      <c r="I73" s="10">
        <v>1.8970845313398506</v>
      </c>
      <c r="J73" s="9">
        <v>5972.022104657849</v>
      </c>
      <c r="K73" s="11">
        <v>983.1150697718991</v>
      </c>
      <c r="L73" s="11">
        <v>1474.6726046578488</v>
      </c>
      <c r="M73" s="38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3"/>
    </row>
    <row r="74" spans="1:31" ht="12.75">
      <c r="A74" s="5" t="s">
        <v>82</v>
      </c>
      <c r="B74" s="6">
        <v>7</v>
      </c>
      <c r="C74" s="7">
        <v>0.5833333333333334</v>
      </c>
      <c r="D74" s="7">
        <v>0.16666666666666669</v>
      </c>
      <c r="E74" s="6">
        <v>1189.551</v>
      </c>
      <c r="F74" s="6">
        <v>954</v>
      </c>
      <c r="G74" s="8">
        <v>80.19832693175829</v>
      </c>
      <c r="H74" s="9">
        <v>1228.385955</v>
      </c>
      <c r="I74" s="10">
        <v>2.025459032576505</v>
      </c>
      <c r="J74" s="9">
        <v>1932.287917077986</v>
      </c>
      <c r="K74" s="11">
        <v>1206.6890778479763</v>
      </c>
      <c r="L74" s="11">
        <v>703.9019620779861</v>
      </c>
      <c r="M74" s="38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3"/>
    </row>
    <row r="75" spans="1:31" ht="12.75">
      <c r="A75" s="5" t="s">
        <v>83</v>
      </c>
      <c r="B75" s="6">
        <v>8</v>
      </c>
      <c r="C75" s="7">
        <v>11.133333333333333</v>
      </c>
      <c r="D75" s="7">
        <v>2.783333333333333</v>
      </c>
      <c r="E75" s="6">
        <v>21356.4124</v>
      </c>
      <c r="F75" s="6">
        <v>16112</v>
      </c>
      <c r="G75" s="8">
        <v>75.44338299067496</v>
      </c>
      <c r="H75" s="9">
        <v>21718.116542000003</v>
      </c>
      <c r="I75" s="10">
        <v>2.0141049017286288</v>
      </c>
      <c r="J75" s="9">
        <v>32451.258176651667</v>
      </c>
      <c r="K75" s="11">
        <v>1177.30986851755</v>
      </c>
      <c r="L75" s="11">
        <v>10733.141634651665</v>
      </c>
      <c r="M75" s="38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3"/>
    </row>
    <row r="76" spans="1:31" ht="12.75">
      <c r="A76" s="5" t="s">
        <v>84</v>
      </c>
      <c r="B76" s="6">
        <v>8</v>
      </c>
      <c r="C76" s="7">
        <v>0.55</v>
      </c>
      <c r="D76" s="7">
        <v>0</v>
      </c>
      <c r="E76" s="6">
        <v>1285.944</v>
      </c>
      <c r="F76" s="6">
        <v>1032</v>
      </c>
      <c r="G76" s="8">
        <v>80.25232825068588</v>
      </c>
      <c r="H76" s="9">
        <v>1328.6425199999999</v>
      </c>
      <c r="I76" s="10">
        <v>1.9928571428571429</v>
      </c>
      <c r="J76" s="9">
        <v>2056.6285714285714</v>
      </c>
      <c r="K76" s="11">
        <v>1323.6110025974028</v>
      </c>
      <c r="L76" s="11">
        <v>727.9860514285715</v>
      </c>
      <c r="M76" s="38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3"/>
    </row>
    <row r="77" spans="1:31" ht="12.75">
      <c r="A77" s="5" t="s">
        <v>85</v>
      </c>
      <c r="B77" s="6">
        <v>6</v>
      </c>
      <c r="C77" s="7">
        <v>8.816666666666666</v>
      </c>
      <c r="D77" s="7">
        <v>0.7</v>
      </c>
      <c r="E77" s="6">
        <v>10759.98</v>
      </c>
      <c r="F77" s="6">
        <v>8691</v>
      </c>
      <c r="G77" s="8">
        <v>80.77152559763122</v>
      </c>
      <c r="H77" s="9">
        <v>12013.3499</v>
      </c>
      <c r="I77" s="10">
        <v>1.944356247626282</v>
      </c>
      <c r="J77" s="9">
        <v>16898.400148120014</v>
      </c>
      <c r="K77" s="11">
        <v>554.0699714313818</v>
      </c>
      <c r="L77" s="11">
        <v>4885.050248120015</v>
      </c>
      <c r="M77" s="38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3"/>
    </row>
    <row r="78" spans="1:31" ht="12.75">
      <c r="A78" s="5" t="s">
        <v>86</v>
      </c>
      <c r="B78" s="6">
        <v>7</v>
      </c>
      <c r="C78" s="7">
        <v>5.283333333333334</v>
      </c>
      <c r="D78" s="7">
        <v>0.16666666666666669</v>
      </c>
      <c r="E78" s="6">
        <v>8076.2682</v>
      </c>
      <c r="F78" s="6">
        <v>5411</v>
      </c>
      <c r="G78" s="8">
        <v>66.99876559324763</v>
      </c>
      <c r="H78" s="9">
        <v>8042.496980999999</v>
      </c>
      <c r="I78" s="10">
        <v>2.114517274017984</v>
      </c>
      <c r="J78" s="9">
        <v>11441.652969711311</v>
      </c>
      <c r="K78" s="11">
        <v>643.3733732576615</v>
      </c>
      <c r="L78" s="11">
        <v>3399.155988711312</v>
      </c>
      <c r="M78" s="38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3"/>
    </row>
    <row r="79" spans="1:31" ht="12.75">
      <c r="A79" s="5" t="s">
        <v>87</v>
      </c>
      <c r="B79" s="6">
        <v>7</v>
      </c>
      <c r="C79" s="7">
        <v>7.633333333333334</v>
      </c>
      <c r="D79" s="7">
        <v>0.55</v>
      </c>
      <c r="E79" s="6">
        <v>14124.7062</v>
      </c>
      <c r="F79" s="6">
        <v>11818</v>
      </c>
      <c r="G79" s="8">
        <v>83.66899695230474</v>
      </c>
      <c r="H79" s="9">
        <v>15823.410771</v>
      </c>
      <c r="I79" s="10">
        <v>1.9205306251983498</v>
      </c>
      <c r="J79" s="9">
        <v>22696.830928594096</v>
      </c>
      <c r="K79" s="11">
        <v>900.4480555800126</v>
      </c>
      <c r="L79" s="11">
        <v>6873.420157594096</v>
      </c>
      <c r="M79" s="38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3"/>
    </row>
    <row r="80" spans="1:31" ht="12.75">
      <c r="A80" s="5" t="s">
        <v>88</v>
      </c>
      <c r="B80" s="6">
        <v>6</v>
      </c>
      <c r="C80" s="7">
        <v>0.08333333333333334</v>
      </c>
      <c r="D80" s="7">
        <v>0</v>
      </c>
      <c r="E80" s="6">
        <v>41.1</v>
      </c>
      <c r="F80" s="6">
        <v>25</v>
      </c>
      <c r="G80" s="8">
        <v>60.827250608272514</v>
      </c>
      <c r="H80" s="9">
        <v>36.9005</v>
      </c>
      <c r="I80" s="10">
        <v>1.8709090909090909</v>
      </c>
      <c r="J80" s="9">
        <v>46.77272727272727</v>
      </c>
      <c r="K80" s="11">
        <v>118.4667272727272</v>
      </c>
      <c r="L80" s="11">
        <v>9.872227272727269</v>
      </c>
      <c r="M80" s="38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3"/>
    </row>
    <row r="81" spans="1:31" ht="12.75">
      <c r="A81" s="5" t="s">
        <v>89</v>
      </c>
      <c r="B81" s="6">
        <v>8</v>
      </c>
      <c r="C81" s="7">
        <v>1.6333333333333335</v>
      </c>
      <c r="D81" s="7">
        <v>0</v>
      </c>
      <c r="E81" s="6">
        <v>3622.02</v>
      </c>
      <c r="F81" s="6">
        <v>2912</v>
      </c>
      <c r="G81" s="8">
        <v>80.39712646534254</v>
      </c>
      <c r="H81" s="9">
        <v>4126.4141</v>
      </c>
      <c r="I81" s="10">
        <v>2.0064023732470333</v>
      </c>
      <c r="J81" s="9">
        <v>5842.643710895362</v>
      </c>
      <c r="K81" s="11">
        <v>1050.7528229971604</v>
      </c>
      <c r="L81" s="11">
        <v>1716.229610895362</v>
      </c>
      <c r="M81" s="38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3"/>
    </row>
    <row r="82" spans="1:31" ht="12.75">
      <c r="A82" s="5" t="s">
        <v>90</v>
      </c>
      <c r="B82" s="6">
        <v>7</v>
      </c>
      <c r="C82" s="7">
        <v>0.8666666666666667</v>
      </c>
      <c r="D82" s="7">
        <v>0</v>
      </c>
      <c r="E82" s="6">
        <v>2357.564</v>
      </c>
      <c r="F82" s="6">
        <v>1940</v>
      </c>
      <c r="G82" s="8">
        <v>82.28832812173923</v>
      </c>
      <c r="H82" s="9">
        <v>2731.67662</v>
      </c>
      <c r="I82" s="10">
        <v>2.0783480098626277</v>
      </c>
      <c r="J82" s="9">
        <v>4031.995139133497</v>
      </c>
      <c r="K82" s="11">
        <v>1500.367522077112</v>
      </c>
      <c r="L82" s="11">
        <v>1300.318519133497</v>
      </c>
      <c r="M82" s="38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3"/>
    </row>
    <row r="83" spans="1:31" ht="12.75">
      <c r="A83" s="5" t="s">
        <v>91</v>
      </c>
      <c r="B83" s="6">
        <v>8</v>
      </c>
      <c r="C83" s="7">
        <v>0.6666666666666667</v>
      </c>
      <c r="D83" s="7">
        <v>0.08333333333333334</v>
      </c>
      <c r="E83" s="6">
        <v>1363.88</v>
      </c>
      <c r="F83" s="6">
        <v>1184</v>
      </c>
      <c r="G83" s="8">
        <v>86.811156406722</v>
      </c>
      <c r="H83" s="9">
        <v>1598.5714</v>
      </c>
      <c r="I83" s="10">
        <v>3.208480176211454</v>
      </c>
      <c r="J83" s="9">
        <v>3798.840528634362</v>
      </c>
      <c r="K83" s="11">
        <v>3300.4036929515423</v>
      </c>
      <c r="L83" s="11">
        <v>2200.2691286343616</v>
      </c>
      <c r="M83" s="38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3"/>
    </row>
    <row r="84" spans="1:31" ht="12.75">
      <c r="A84" s="5" t="s">
        <v>92</v>
      </c>
      <c r="B84" s="6">
        <v>7</v>
      </c>
      <c r="C84" s="7">
        <v>0.08333333333333334</v>
      </c>
      <c r="D84" s="7">
        <v>0</v>
      </c>
      <c r="E84" s="6">
        <v>100.683</v>
      </c>
      <c r="F84" s="6">
        <v>78</v>
      </c>
      <c r="G84" s="8">
        <v>77.47087393105092</v>
      </c>
      <c r="H84" s="9">
        <v>114.70801499999999</v>
      </c>
      <c r="I84" s="10">
        <v>2.0543478260869565</v>
      </c>
      <c r="J84" s="9">
        <v>160.23913043478262</v>
      </c>
      <c r="K84" s="11">
        <v>546.3733852173915</v>
      </c>
      <c r="L84" s="11">
        <v>45.53111543478262</v>
      </c>
      <c r="M84" s="38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3"/>
    </row>
    <row r="85" spans="1:31" ht="13.5" thickBot="1">
      <c r="A85" s="5" t="s">
        <v>93</v>
      </c>
      <c r="B85" s="6">
        <v>7</v>
      </c>
      <c r="C85" s="7">
        <v>7.833333333333334</v>
      </c>
      <c r="D85" s="7">
        <v>0.35</v>
      </c>
      <c r="E85" s="6">
        <v>14021.04</v>
      </c>
      <c r="F85" s="6">
        <v>11049</v>
      </c>
      <c r="G85" s="8">
        <v>78.80299892162066</v>
      </c>
      <c r="H85" s="9">
        <v>14374.3792</v>
      </c>
      <c r="I85" s="10">
        <v>2.0204275385099026</v>
      </c>
      <c r="J85" s="9">
        <v>22323.703872995913</v>
      </c>
      <c r="K85" s="11">
        <v>1014.807405063308</v>
      </c>
      <c r="L85" s="11">
        <v>7949.324672995913</v>
      </c>
      <c r="M85" s="39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5"/>
    </row>
  </sheetData>
  <sheetProtection/>
  <printOptions/>
  <pageMargins left="0" right="0" top="0" bottom="0" header="0" footer="0"/>
  <pageSetup fitToHeight="0" fitToWidth="0"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2"/>
  <sheetViews>
    <sheetView zoomScalePageLayoutView="0" workbookViewId="0" topLeftCell="A1">
      <selection activeCell="I52" sqref="I52"/>
    </sheetView>
  </sheetViews>
  <sheetFormatPr defaultColWidth="6.8515625" defaultRowHeight="12.75"/>
  <cols>
    <col min="1" max="1" width="29.140625" style="26" bestFit="1" customWidth="1"/>
    <col min="2" max="2" width="11.57421875" style="26" bestFit="1" customWidth="1"/>
    <col min="3" max="3" width="11.7109375" style="26" bestFit="1" customWidth="1"/>
    <col min="4" max="4" width="7.00390625" style="26" bestFit="1" customWidth="1"/>
    <col min="5" max="5" width="8.57421875" style="26" bestFit="1" customWidth="1"/>
    <col min="6" max="6" width="8.7109375" style="26" bestFit="1" customWidth="1"/>
    <col min="7" max="7" width="6.57421875" style="26" bestFit="1" customWidth="1"/>
    <col min="8" max="8" width="8.28125" style="26" bestFit="1" customWidth="1"/>
    <col min="9" max="9" width="15.421875" style="26" bestFit="1" customWidth="1"/>
    <col min="10" max="10" width="10.28125" style="26" customWidth="1"/>
    <col min="11" max="16384" width="6.8515625" style="26" customWidth="1"/>
  </cols>
  <sheetData>
    <row r="1" spans="1:4" ht="12.75">
      <c r="A1" s="25" t="s">
        <v>118</v>
      </c>
      <c r="B1" s="25" t="s">
        <v>119</v>
      </c>
      <c r="C1" s="25" t="s">
        <v>120</v>
      </c>
      <c r="D1" s="25"/>
    </row>
    <row r="3" ht="12.75">
      <c r="A3" s="27" t="s">
        <v>121</v>
      </c>
    </row>
    <row r="4" spans="1:9" ht="12.75">
      <c r="A4" s="25" t="s">
        <v>122</v>
      </c>
      <c r="C4" s="25" t="s">
        <v>123</v>
      </c>
      <c r="D4" s="25" t="s">
        <v>124</v>
      </c>
      <c r="E4" s="25" t="s">
        <v>125</v>
      </c>
      <c r="F4" s="25" t="s">
        <v>126</v>
      </c>
      <c r="G4" s="25" t="s">
        <v>127</v>
      </c>
      <c r="I4" s="36" t="s">
        <v>235</v>
      </c>
    </row>
    <row r="5" ht="12.75">
      <c r="A5" s="28"/>
    </row>
    <row r="6" spans="1:10" ht="12.75">
      <c r="A6" s="26" t="s">
        <v>129</v>
      </c>
      <c r="B6" s="35" t="s">
        <v>128</v>
      </c>
      <c r="C6" s="29">
        <v>1487</v>
      </c>
      <c r="D6" s="30">
        <v>7089</v>
      </c>
      <c r="E6" s="30">
        <v>32</v>
      </c>
      <c r="F6" s="30">
        <v>145</v>
      </c>
      <c r="G6" s="31">
        <v>10.7</v>
      </c>
      <c r="I6" s="32">
        <f>F6/D6</f>
        <v>0.020454224855409788</v>
      </c>
      <c r="J6" s="35"/>
    </row>
    <row r="7" spans="1:9" ht="12.75">
      <c r="A7" s="26" t="s">
        <v>130</v>
      </c>
      <c r="B7" s="26" t="s">
        <v>128</v>
      </c>
      <c r="C7" s="29">
        <v>291</v>
      </c>
      <c r="D7" s="30">
        <v>2391</v>
      </c>
      <c r="E7" s="30">
        <v>8</v>
      </c>
      <c r="F7" s="30">
        <v>65</v>
      </c>
      <c r="G7" s="31">
        <v>3.78333333333333</v>
      </c>
      <c r="I7" s="32">
        <f aca="true" t="shared" si="0" ref="I7:I50">F7/D7</f>
        <v>0.027185278126306986</v>
      </c>
    </row>
    <row r="8" spans="1:9" ht="12.75">
      <c r="A8" s="26" t="s">
        <v>131</v>
      </c>
      <c r="B8" s="26" t="s">
        <v>128</v>
      </c>
      <c r="C8" s="29">
        <v>45687</v>
      </c>
      <c r="D8" s="30">
        <v>38706</v>
      </c>
      <c r="E8" s="30">
        <v>2695</v>
      </c>
      <c r="F8" s="30">
        <v>2346</v>
      </c>
      <c r="G8" s="31">
        <v>124.26666666666664</v>
      </c>
      <c r="I8" s="32">
        <f t="shared" si="0"/>
        <v>0.060610758022012094</v>
      </c>
    </row>
    <row r="9" spans="1:9" ht="12.75">
      <c r="A9" s="30"/>
      <c r="C9" s="30"/>
      <c r="D9" s="30"/>
      <c r="E9" s="30"/>
      <c r="F9" s="31"/>
      <c r="I9" s="32"/>
    </row>
    <row r="10" ht="12.75">
      <c r="A10" s="28"/>
    </row>
    <row r="11" spans="1:9" ht="12.75">
      <c r="A11" s="26" t="s">
        <v>133</v>
      </c>
      <c r="B11" s="26" t="s">
        <v>132</v>
      </c>
      <c r="C11" s="29">
        <v>386</v>
      </c>
      <c r="D11" s="30">
        <v>2200</v>
      </c>
      <c r="E11" s="30">
        <v>107</v>
      </c>
      <c r="F11" s="30">
        <v>738</v>
      </c>
      <c r="G11" s="31">
        <v>4.91666666666666</v>
      </c>
      <c r="I11" s="32">
        <f t="shared" si="0"/>
        <v>0.33545454545454545</v>
      </c>
    </row>
    <row r="12" spans="1:9" ht="12.75">
      <c r="A12" s="26" t="s">
        <v>130</v>
      </c>
      <c r="C12" s="29">
        <v>1949</v>
      </c>
      <c r="D12" s="30">
        <v>3497</v>
      </c>
      <c r="E12" s="30">
        <v>0</v>
      </c>
      <c r="F12" s="30">
        <v>0</v>
      </c>
      <c r="G12" s="31">
        <v>2.6833333333333336</v>
      </c>
      <c r="I12" s="32">
        <f t="shared" si="0"/>
        <v>0</v>
      </c>
    </row>
    <row r="13" spans="1:9" ht="12.75">
      <c r="A13" s="30"/>
      <c r="C13" s="30"/>
      <c r="D13" s="30"/>
      <c r="E13" s="30"/>
      <c r="F13" s="31"/>
      <c r="I13" s="32"/>
    </row>
    <row r="14" spans="1:9" ht="12.75">
      <c r="A14" s="28"/>
      <c r="I14" s="32"/>
    </row>
    <row r="15" spans="1:9" ht="12.75">
      <c r="A15" s="26" t="s">
        <v>131</v>
      </c>
      <c r="C15" s="29">
        <v>9392</v>
      </c>
      <c r="D15" s="30">
        <v>15137</v>
      </c>
      <c r="E15" s="30">
        <v>129</v>
      </c>
      <c r="F15" s="30">
        <v>118</v>
      </c>
      <c r="G15" s="31">
        <v>2</v>
      </c>
      <c r="I15" s="32">
        <f t="shared" si="0"/>
        <v>0.007795468058399947</v>
      </c>
    </row>
    <row r="16" spans="1:9" ht="12.75">
      <c r="A16" s="26" t="s">
        <v>134</v>
      </c>
      <c r="C16" s="29">
        <v>214</v>
      </c>
      <c r="D16" s="30">
        <v>784</v>
      </c>
      <c r="E16" s="30">
        <v>0</v>
      </c>
      <c r="F16" s="30">
        <v>0</v>
      </c>
      <c r="G16" s="31">
        <v>0</v>
      </c>
      <c r="I16" s="32">
        <f t="shared" si="0"/>
        <v>0</v>
      </c>
    </row>
    <row r="17" spans="1:9" ht="12.75">
      <c r="A17" s="30"/>
      <c r="C17" s="30"/>
      <c r="D17" s="30"/>
      <c r="E17" s="30"/>
      <c r="F17" s="31"/>
      <c r="I17" s="32"/>
    </row>
    <row r="18" ht="12.75">
      <c r="A18" s="28"/>
    </row>
    <row r="19" spans="1:9" ht="12.75">
      <c r="A19" s="26" t="s">
        <v>135</v>
      </c>
      <c r="B19" s="26" t="s">
        <v>95</v>
      </c>
      <c r="C19" s="29">
        <v>1854</v>
      </c>
      <c r="D19" s="30">
        <v>5822</v>
      </c>
      <c r="E19" s="30">
        <v>188</v>
      </c>
      <c r="F19" s="30">
        <v>668</v>
      </c>
      <c r="G19" s="31">
        <v>9.81666666666667</v>
      </c>
      <c r="I19" s="32">
        <f t="shared" si="0"/>
        <v>0.11473720371006527</v>
      </c>
    </row>
    <row r="20" spans="1:9" ht="12.75">
      <c r="A20" s="26" t="s">
        <v>133</v>
      </c>
      <c r="B20" s="26" t="s">
        <v>95</v>
      </c>
      <c r="C20" s="29">
        <v>10265</v>
      </c>
      <c r="D20" s="30">
        <v>4237</v>
      </c>
      <c r="E20" s="30">
        <v>490</v>
      </c>
      <c r="F20" s="30">
        <v>369</v>
      </c>
      <c r="G20" s="31">
        <v>23.583333333333336</v>
      </c>
      <c r="I20" s="32">
        <f t="shared" si="0"/>
        <v>0.0870899221147038</v>
      </c>
    </row>
    <row r="21" spans="1:9" ht="12.75">
      <c r="A21" s="26" t="s">
        <v>129</v>
      </c>
      <c r="B21" s="26" t="s">
        <v>95</v>
      </c>
      <c r="C21" s="29">
        <v>4856</v>
      </c>
      <c r="D21" s="30">
        <v>6145</v>
      </c>
      <c r="E21" s="30">
        <v>418</v>
      </c>
      <c r="F21" s="30">
        <v>706</v>
      </c>
      <c r="G21" s="31">
        <v>20.466666666666676</v>
      </c>
      <c r="I21" s="32">
        <f t="shared" si="0"/>
        <v>0.11489015459723352</v>
      </c>
    </row>
    <row r="22" spans="1:9" ht="12.75">
      <c r="A22" s="26" t="s">
        <v>130</v>
      </c>
      <c r="B22" s="26" t="s">
        <v>95</v>
      </c>
      <c r="C22" s="29">
        <v>2387</v>
      </c>
      <c r="D22" s="30">
        <v>4636</v>
      </c>
      <c r="E22" s="30">
        <v>91</v>
      </c>
      <c r="F22" s="30">
        <v>230</v>
      </c>
      <c r="G22" s="31">
        <v>11.499999999999998</v>
      </c>
      <c r="I22" s="32">
        <f t="shared" si="0"/>
        <v>0.04961173425366695</v>
      </c>
    </row>
    <row r="23" spans="1:9" ht="12.75">
      <c r="A23" s="26" t="s">
        <v>136</v>
      </c>
      <c r="B23" s="26" t="s">
        <v>95</v>
      </c>
      <c r="C23" s="29">
        <v>5064</v>
      </c>
      <c r="D23" s="30">
        <v>7869</v>
      </c>
      <c r="E23" s="30">
        <v>528</v>
      </c>
      <c r="F23" s="30">
        <v>1168</v>
      </c>
      <c r="G23" s="31">
        <v>37.21666666666666</v>
      </c>
      <c r="I23" s="32">
        <f t="shared" si="0"/>
        <v>0.14843055026051594</v>
      </c>
    </row>
    <row r="24" spans="1:9" ht="12.75">
      <c r="A24" s="26" t="s">
        <v>137</v>
      </c>
      <c r="B24" s="26" t="s">
        <v>95</v>
      </c>
      <c r="C24" s="29">
        <v>424</v>
      </c>
      <c r="D24" s="30">
        <v>1145</v>
      </c>
      <c r="E24" s="30">
        <v>53</v>
      </c>
      <c r="F24" s="30">
        <v>143</v>
      </c>
      <c r="G24" s="31">
        <v>3.583333333333333</v>
      </c>
      <c r="I24" s="32">
        <f t="shared" si="0"/>
        <v>0.12489082969432315</v>
      </c>
    </row>
    <row r="25" spans="1:9" ht="12.75">
      <c r="A25" s="26" t="s">
        <v>138</v>
      </c>
      <c r="B25" s="26" t="s">
        <v>95</v>
      </c>
      <c r="C25" s="29">
        <v>11167</v>
      </c>
      <c r="D25" s="30">
        <v>16111</v>
      </c>
      <c r="E25" s="30">
        <v>380</v>
      </c>
      <c r="F25" s="30">
        <v>713</v>
      </c>
      <c r="G25" s="31">
        <v>30.133333333333336</v>
      </c>
      <c r="I25" s="32">
        <f t="shared" si="0"/>
        <v>0.044255477623983616</v>
      </c>
    </row>
    <row r="26" spans="1:9" ht="12.75">
      <c r="A26" s="26" t="s">
        <v>139</v>
      </c>
      <c r="B26" s="26" t="s">
        <v>95</v>
      </c>
      <c r="C26" s="29">
        <v>3151</v>
      </c>
      <c r="D26" s="30">
        <v>4798</v>
      </c>
      <c r="E26" s="30">
        <v>93</v>
      </c>
      <c r="F26" s="30">
        <v>180</v>
      </c>
      <c r="G26" s="31">
        <v>12.500000000000005</v>
      </c>
      <c r="I26" s="32">
        <f t="shared" si="0"/>
        <v>0.03751563151313047</v>
      </c>
    </row>
    <row r="27" spans="1:9" ht="12.75">
      <c r="A27" s="26" t="s">
        <v>140</v>
      </c>
      <c r="B27" s="26" t="s">
        <v>95</v>
      </c>
      <c r="C27" s="29">
        <v>403</v>
      </c>
      <c r="D27" s="30">
        <v>1048</v>
      </c>
      <c r="E27" s="30">
        <v>11</v>
      </c>
      <c r="F27" s="30">
        <v>29</v>
      </c>
      <c r="G27" s="31">
        <v>2.66666666666667</v>
      </c>
      <c r="I27" s="32">
        <f t="shared" si="0"/>
        <v>0.02767175572519084</v>
      </c>
    </row>
    <row r="28" spans="1:9" ht="12.75">
      <c r="A28" s="26" t="s">
        <v>141</v>
      </c>
      <c r="B28" s="26" t="s">
        <v>95</v>
      </c>
      <c r="C28" s="29">
        <v>16045</v>
      </c>
      <c r="D28" s="30">
        <v>3748</v>
      </c>
      <c r="E28" s="30">
        <v>1007</v>
      </c>
      <c r="F28" s="30">
        <v>299</v>
      </c>
      <c r="G28" s="31">
        <v>29.83333333333333</v>
      </c>
      <c r="I28" s="32">
        <f t="shared" si="0"/>
        <v>0.07977588046958378</v>
      </c>
    </row>
    <row r="29" spans="1:9" ht="12.75">
      <c r="A29" s="26" t="s">
        <v>142</v>
      </c>
      <c r="B29" s="26" t="s">
        <v>95</v>
      </c>
      <c r="C29" s="29">
        <v>7300</v>
      </c>
      <c r="D29" s="30">
        <v>2205</v>
      </c>
      <c r="E29" s="30">
        <v>180</v>
      </c>
      <c r="F29" s="30">
        <v>131</v>
      </c>
      <c r="G29" s="31">
        <v>17.00000000000001</v>
      </c>
      <c r="I29" s="32">
        <f t="shared" si="0"/>
        <v>0.05941043083900227</v>
      </c>
    </row>
    <row r="30" spans="1:9" ht="12.75">
      <c r="A30" s="26" t="s">
        <v>143</v>
      </c>
      <c r="B30" s="26" t="s">
        <v>95</v>
      </c>
      <c r="C30" s="29">
        <v>974</v>
      </c>
      <c r="D30" s="30">
        <v>2405</v>
      </c>
      <c r="E30" s="30">
        <v>52</v>
      </c>
      <c r="F30" s="30">
        <v>128</v>
      </c>
      <c r="G30" s="31">
        <v>6.1666666666666625</v>
      </c>
      <c r="I30" s="32">
        <f t="shared" si="0"/>
        <v>0.053222453222453225</v>
      </c>
    </row>
    <row r="31" spans="1:9" ht="12.75">
      <c r="A31" s="26" t="s">
        <v>144</v>
      </c>
      <c r="B31" s="26" t="s">
        <v>95</v>
      </c>
      <c r="C31" s="29">
        <v>4200</v>
      </c>
      <c r="D31" s="30">
        <v>1359</v>
      </c>
      <c r="E31" s="30">
        <v>735</v>
      </c>
      <c r="F31" s="30">
        <v>238</v>
      </c>
      <c r="G31" s="31">
        <v>8.41666666666667</v>
      </c>
      <c r="I31" s="32">
        <f t="shared" si="0"/>
        <v>0.1751287711552612</v>
      </c>
    </row>
    <row r="32" spans="1:9" ht="12.75">
      <c r="A32" s="26" t="s">
        <v>145</v>
      </c>
      <c r="B32" s="26" t="s">
        <v>95</v>
      </c>
      <c r="C32" s="29">
        <v>1833</v>
      </c>
      <c r="D32" s="30">
        <v>2227</v>
      </c>
      <c r="E32" s="30">
        <v>89</v>
      </c>
      <c r="F32" s="30">
        <v>114</v>
      </c>
      <c r="G32" s="31">
        <v>10.066666666666661</v>
      </c>
      <c r="I32" s="32">
        <f t="shared" si="0"/>
        <v>0.051189941625505164</v>
      </c>
    </row>
    <row r="33" spans="1:9" ht="12.75">
      <c r="A33" s="26" t="s">
        <v>146</v>
      </c>
      <c r="B33" s="26" t="s">
        <v>95</v>
      </c>
      <c r="C33" s="29">
        <v>5673</v>
      </c>
      <c r="D33" s="30">
        <v>18086</v>
      </c>
      <c r="E33" s="30">
        <v>484</v>
      </c>
      <c r="F33" s="30">
        <v>2181</v>
      </c>
      <c r="G33" s="31">
        <v>31.533333333333324</v>
      </c>
      <c r="I33" s="32">
        <f t="shared" si="0"/>
        <v>0.12059051199823068</v>
      </c>
    </row>
    <row r="34" spans="1:9" ht="12.75">
      <c r="A34" s="26" t="s">
        <v>147</v>
      </c>
      <c r="B34" s="26" t="s">
        <v>95</v>
      </c>
      <c r="C34" s="29">
        <v>112</v>
      </c>
      <c r="D34" s="30">
        <v>488</v>
      </c>
      <c r="E34" s="30">
        <v>14</v>
      </c>
      <c r="F34" s="30">
        <v>104</v>
      </c>
      <c r="G34" s="31">
        <v>1</v>
      </c>
      <c r="I34" s="32">
        <f t="shared" si="0"/>
        <v>0.21311475409836064</v>
      </c>
    </row>
    <row r="35" spans="1:9" ht="12.75">
      <c r="A35" s="26" t="s">
        <v>148</v>
      </c>
      <c r="B35" s="26" t="s">
        <v>95</v>
      </c>
      <c r="C35" s="29">
        <v>1088</v>
      </c>
      <c r="D35" s="30">
        <v>4542</v>
      </c>
      <c r="E35" s="30">
        <v>88</v>
      </c>
      <c r="F35" s="30">
        <v>411</v>
      </c>
      <c r="G35" s="31">
        <v>6.416666666666657</v>
      </c>
      <c r="I35" s="32">
        <f t="shared" si="0"/>
        <v>0.0904887714663144</v>
      </c>
    </row>
    <row r="36" spans="1:9" ht="12.75">
      <c r="A36" s="26" t="s">
        <v>149</v>
      </c>
      <c r="B36" s="26" t="s">
        <v>95</v>
      </c>
      <c r="C36" s="29">
        <v>120</v>
      </c>
      <c r="D36" s="30">
        <v>521</v>
      </c>
      <c r="E36" s="30">
        <v>6</v>
      </c>
      <c r="F36" s="30">
        <v>39</v>
      </c>
      <c r="G36" s="31">
        <v>1.16666666666667</v>
      </c>
      <c r="I36" s="32">
        <f t="shared" si="0"/>
        <v>0.07485604606525911</v>
      </c>
    </row>
    <row r="37" spans="1:9" ht="12.75">
      <c r="A37" s="26" t="s">
        <v>150</v>
      </c>
      <c r="B37" s="26" t="s">
        <v>95</v>
      </c>
      <c r="C37" s="29">
        <v>10557</v>
      </c>
      <c r="D37" s="30">
        <v>23471</v>
      </c>
      <c r="E37" s="30">
        <v>800</v>
      </c>
      <c r="F37" s="30">
        <v>2194</v>
      </c>
      <c r="G37" s="31">
        <v>55.68333333333334</v>
      </c>
      <c r="I37" s="32">
        <f t="shared" si="0"/>
        <v>0.09347705679348983</v>
      </c>
    </row>
    <row r="38" spans="1:9" ht="12.75">
      <c r="A38" s="26" t="s">
        <v>134</v>
      </c>
      <c r="B38" s="26" t="s">
        <v>95</v>
      </c>
      <c r="C38" s="29">
        <v>12659</v>
      </c>
      <c r="D38" s="30">
        <v>50554</v>
      </c>
      <c r="E38" s="30">
        <v>518</v>
      </c>
      <c r="F38" s="30">
        <v>3594</v>
      </c>
      <c r="G38" s="31">
        <v>134.49999999999997</v>
      </c>
      <c r="I38" s="32">
        <f t="shared" si="0"/>
        <v>0.07109229734541282</v>
      </c>
    </row>
    <row r="39" spans="1:9" ht="12.75">
      <c r="A39" s="26" t="s">
        <v>151</v>
      </c>
      <c r="B39" s="26" t="s">
        <v>95</v>
      </c>
      <c r="C39" s="29">
        <v>18669</v>
      </c>
      <c r="D39" s="30">
        <v>5651</v>
      </c>
      <c r="E39" s="30">
        <v>911</v>
      </c>
      <c r="F39" s="30">
        <v>349</v>
      </c>
      <c r="G39" s="31">
        <v>30.83333333333335</v>
      </c>
      <c r="I39" s="32">
        <f t="shared" si="0"/>
        <v>0.06175898071137852</v>
      </c>
    </row>
    <row r="40" spans="1:9" ht="12.75">
      <c r="A40" s="26" t="s">
        <v>152</v>
      </c>
      <c r="B40" s="26" t="s">
        <v>95</v>
      </c>
      <c r="C40" s="29">
        <v>412</v>
      </c>
      <c r="D40" s="30">
        <v>2388</v>
      </c>
      <c r="E40" s="30">
        <v>58</v>
      </c>
      <c r="F40" s="30">
        <v>337</v>
      </c>
      <c r="G40" s="31">
        <v>4.416666666666669</v>
      </c>
      <c r="I40" s="32">
        <f t="shared" si="0"/>
        <v>0.14112227805695143</v>
      </c>
    </row>
    <row r="41" spans="1:9" ht="12.75">
      <c r="A41" s="26" t="s">
        <v>153</v>
      </c>
      <c r="B41" s="26" t="s">
        <v>95</v>
      </c>
      <c r="C41" s="29">
        <v>1409</v>
      </c>
      <c r="D41" s="30">
        <v>4382</v>
      </c>
      <c r="E41" s="30">
        <v>139</v>
      </c>
      <c r="F41" s="30">
        <v>439</v>
      </c>
      <c r="G41" s="31">
        <v>10.166666666666663</v>
      </c>
      <c r="I41" s="32">
        <f t="shared" si="0"/>
        <v>0.10018256503879507</v>
      </c>
    </row>
    <row r="42" spans="1:9" ht="12.75">
      <c r="A42" s="26" t="s">
        <v>154</v>
      </c>
      <c r="B42" s="26" t="s">
        <v>95</v>
      </c>
      <c r="C42" s="29">
        <v>1370</v>
      </c>
      <c r="D42" s="30">
        <v>548</v>
      </c>
      <c r="E42" s="30">
        <v>196</v>
      </c>
      <c r="F42" s="30">
        <v>96</v>
      </c>
      <c r="G42" s="31">
        <v>4.33333333333333</v>
      </c>
      <c r="I42" s="32">
        <f t="shared" si="0"/>
        <v>0.17518248175182483</v>
      </c>
    </row>
    <row r="43" spans="1:9" ht="12.75">
      <c r="A43" s="26" t="s">
        <v>155</v>
      </c>
      <c r="B43" s="26" t="s">
        <v>95</v>
      </c>
      <c r="C43" s="29">
        <v>30432</v>
      </c>
      <c r="D43" s="30">
        <v>36349</v>
      </c>
      <c r="E43" s="30">
        <v>1268</v>
      </c>
      <c r="F43" s="30">
        <v>2229</v>
      </c>
      <c r="G43" s="31">
        <v>89.25000000000001</v>
      </c>
      <c r="I43" s="32">
        <f t="shared" si="0"/>
        <v>0.06132218217832678</v>
      </c>
    </row>
    <row r="44" spans="1:9" ht="12.75">
      <c r="A44" s="26" t="s">
        <v>156</v>
      </c>
      <c r="B44" s="26" t="s">
        <v>95</v>
      </c>
      <c r="C44" s="29">
        <v>496</v>
      </c>
      <c r="D44" s="30">
        <v>1339</v>
      </c>
      <c r="E44" s="30">
        <v>22</v>
      </c>
      <c r="F44" s="30">
        <v>59</v>
      </c>
      <c r="G44" s="31">
        <v>3.0000000000000027</v>
      </c>
      <c r="I44" s="32">
        <f t="shared" si="0"/>
        <v>0.044062733383121735</v>
      </c>
    </row>
    <row r="45" spans="1:9" ht="12.75">
      <c r="A45" s="26" t="s">
        <v>157</v>
      </c>
      <c r="B45" s="26" t="s">
        <v>95</v>
      </c>
      <c r="C45" s="29">
        <v>14683</v>
      </c>
      <c r="D45" s="30">
        <v>13257</v>
      </c>
      <c r="E45" s="30">
        <v>667</v>
      </c>
      <c r="F45" s="30">
        <v>936</v>
      </c>
      <c r="G45" s="31">
        <v>40.61666666666665</v>
      </c>
      <c r="I45" s="32">
        <f t="shared" si="0"/>
        <v>0.07060420909708079</v>
      </c>
    </row>
    <row r="46" spans="1:9" ht="12.75">
      <c r="A46" s="26" t="s">
        <v>158</v>
      </c>
      <c r="B46" s="26" t="s">
        <v>95</v>
      </c>
      <c r="C46" s="29">
        <v>1484</v>
      </c>
      <c r="D46" s="30">
        <v>2302</v>
      </c>
      <c r="E46" s="30">
        <v>185</v>
      </c>
      <c r="F46" s="30">
        <v>318</v>
      </c>
      <c r="G46" s="31">
        <v>7.333333333333332</v>
      </c>
      <c r="I46" s="32">
        <f t="shared" si="0"/>
        <v>0.13814074717636837</v>
      </c>
    </row>
    <row r="47" spans="1:9" ht="12.75">
      <c r="A47" s="26" t="s">
        <v>159</v>
      </c>
      <c r="B47" s="26" t="s">
        <v>95</v>
      </c>
      <c r="C47" s="29">
        <v>907</v>
      </c>
      <c r="D47" s="30">
        <v>1988</v>
      </c>
      <c r="E47" s="30">
        <v>62</v>
      </c>
      <c r="F47" s="30">
        <v>165</v>
      </c>
      <c r="G47" s="31">
        <v>3.833333333333337</v>
      </c>
      <c r="I47" s="32">
        <f t="shared" si="0"/>
        <v>0.0829979879275654</v>
      </c>
    </row>
    <row r="48" spans="1:9" ht="12.75">
      <c r="A48" s="30"/>
      <c r="C48" s="30"/>
      <c r="D48" s="30"/>
      <c r="E48" s="30"/>
      <c r="F48" s="31"/>
      <c r="I48" s="32"/>
    </row>
    <row r="49" ht="12.75">
      <c r="A49" s="28"/>
    </row>
    <row r="50" spans="1:9" ht="12.75">
      <c r="A50" s="26" t="s">
        <v>131</v>
      </c>
      <c r="B50" s="26" t="s">
        <v>160</v>
      </c>
      <c r="C50" s="29">
        <v>52088</v>
      </c>
      <c r="D50" s="30">
        <v>44203</v>
      </c>
      <c r="E50" s="30">
        <v>1121</v>
      </c>
      <c r="F50" s="30">
        <v>1826</v>
      </c>
      <c r="G50" s="31">
        <v>130.1166666666667</v>
      </c>
      <c r="I50" s="32">
        <f t="shared" si="0"/>
        <v>0.04130941338823157</v>
      </c>
    </row>
    <row r="51" spans="1:9" ht="12.75">
      <c r="A51" s="30"/>
      <c r="C51" s="30"/>
      <c r="D51" s="30"/>
      <c r="E51" s="30"/>
      <c r="F51" s="31"/>
      <c r="I51" s="32"/>
    </row>
    <row r="52" ht="12.75">
      <c r="A52" s="28"/>
    </row>
    <row r="53" spans="1:9" ht="12.75">
      <c r="A53" s="26" t="s">
        <v>135</v>
      </c>
      <c r="C53" s="29">
        <v>1854</v>
      </c>
      <c r="D53" s="30">
        <v>5822</v>
      </c>
      <c r="E53" s="30">
        <v>0</v>
      </c>
      <c r="F53" s="30">
        <v>0</v>
      </c>
      <c r="G53" s="31">
        <v>1.9333333333333351</v>
      </c>
      <c r="I53" s="32">
        <f aca="true" t="shared" si="1" ref="I53:I97">F53/D53</f>
        <v>0</v>
      </c>
    </row>
    <row r="54" spans="1:9" ht="12.75">
      <c r="A54" s="26" t="s">
        <v>133</v>
      </c>
      <c r="C54" s="29">
        <v>10265</v>
      </c>
      <c r="D54" s="30">
        <v>4238</v>
      </c>
      <c r="E54" s="30">
        <v>0</v>
      </c>
      <c r="F54" s="30">
        <v>0</v>
      </c>
      <c r="G54" s="31">
        <v>1.266666666666668</v>
      </c>
      <c r="I54" s="32">
        <f t="shared" si="1"/>
        <v>0</v>
      </c>
    </row>
    <row r="55" spans="1:9" ht="12.75">
      <c r="A55" s="26" t="s">
        <v>129</v>
      </c>
      <c r="C55" s="29">
        <v>5301</v>
      </c>
      <c r="D55" s="30">
        <v>6631</v>
      </c>
      <c r="E55" s="30">
        <v>0</v>
      </c>
      <c r="F55" s="30">
        <v>0</v>
      </c>
      <c r="G55" s="31">
        <v>2.900000000000003</v>
      </c>
      <c r="I55" s="32">
        <f t="shared" si="1"/>
        <v>0</v>
      </c>
    </row>
    <row r="56" spans="1:9" ht="12.75">
      <c r="A56" s="26" t="s">
        <v>130</v>
      </c>
      <c r="C56" s="29">
        <v>2387</v>
      </c>
      <c r="D56" s="30">
        <v>4638</v>
      </c>
      <c r="E56" s="30">
        <v>0</v>
      </c>
      <c r="F56" s="30">
        <v>0</v>
      </c>
      <c r="G56" s="31">
        <v>1.0666666666666673</v>
      </c>
      <c r="I56" s="32">
        <f t="shared" si="1"/>
        <v>0</v>
      </c>
    </row>
    <row r="57" spans="1:9" ht="12.75">
      <c r="A57" s="26" t="s">
        <v>136</v>
      </c>
      <c r="C57" s="29">
        <v>5064</v>
      </c>
      <c r="D57" s="30">
        <v>7871</v>
      </c>
      <c r="E57" s="30">
        <v>0</v>
      </c>
      <c r="F57" s="30">
        <v>0</v>
      </c>
      <c r="G57" s="31">
        <v>3.533333333333333</v>
      </c>
      <c r="I57" s="32">
        <f t="shared" si="1"/>
        <v>0</v>
      </c>
    </row>
    <row r="58" spans="1:9" ht="12.75">
      <c r="A58" s="26" t="s">
        <v>137</v>
      </c>
      <c r="C58" s="29">
        <v>424</v>
      </c>
      <c r="D58" s="30">
        <v>1145</v>
      </c>
      <c r="E58" s="30">
        <v>0</v>
      </c>
      <c r="F58" s="30">
        <v>0</v>
      </c>
      <c r="G58" s="31">
        <v>0.2</v>
      </c>
      <c r="I58" s="32">
        <f t="shared" si="1"/>
        <v>0</v>
      </c>
    </row>
    <row r="59" spans="1:9" ht="12.75">
      <c r="A59" s="26" t="s">
        <v>138</v>
      </c>
      <c r="C59" s="29">
        <v>10980</v>
      </c>
      <c r="D59" s="30">
        <v>16567</v>
      </c>
      <c r="E59" s="30">
        <v>0</v>
      </c>
      <c r="F59" s="30">
        <v>0</v>
      </c>
      <c r="G59" s="31">
        <v>7.783333333333334</v>
      </c>
      <c r="I59" s="32">
        <f t="shared" si="1"/>
        <v>0</v>
      </c>
    </row>
    <row r="60" spans="1:9" ht="12.75">
      <c r="A60" s="26" t="s">
        <v>139</v>
      </c>
      <c r="C60" s="29">
        <v>3151</v>
      </c>
      <c r="D60" s="30">
        <v>4798</v>
      </c>
      <c r="E60" s="30">
        <v>0</v>
      </c>
      <c r="F60" s="30">
        <v>0</v>
      </c>
      <c r="G60" s="31">
        <v>1.200000000000001</v>
      </c>
      <c r="I60" s="32">
        <f t="shared" si="1"/>
        <v>0</v>
      </c>
    </row>
    <row r="61" spans="1:9" ht="12.75">
      <c r="A61" s="26" t="s">
        <v>140</v>
      </c>
      <c r="C61" s="29">
        <v>403</v>
      </c>
      <c r="D61" s="30">
        <v>1048</v>
      </c>
      <c r="E61" s="30">
        <v>0</v>
      </c>
      <c r="F61" s="30">
        <v>0</v>
      </c>
      <c r="G61" s="31">
        <v>0.333333333333334</v>
      </c>
      <c r="I61" s="32">
        <f t="shared" si="1"/>
        <v>0</v>
      </c>
    </row>
    <row r="62" spans="1:9" ht="12.75">
      <c r="A62" s="26" t="s">
        <v>141</v>
      </c>
      <c r="C62" s="29">
        <v>16045</v>
      </c>
      <c r="D62" s="30">
        <v>3747</v>
      </c>
      <c r="E62" s="30">
        <v>0</v>
      </c>
      <c r="F62" s="30">
        <v>0</v>
      </c>
      <c r="G62" s="31">
        <v>1.283333333333334</v>
      </c>
      <c r="I62" s="32">
        <f t="shared" si="1"/>
        <v>0</v>
      </c>
    </row>
    <row r="63" spans="1:9" ht="12.75">
      <c r="A63" s="26" t="s">
        <v>142</v>
      </c>
      <c r="C63" s="29">
        <v>7300</v>
      </c>
      <c r="D63" s="30">
        <v>2205</v>
      </c>
      <c r="E63" s="30">
        <v>0</v>
      </c>
      <c r="F63" s="30">
        <v>0</v>
      </c>
      <c r="G63" s="31">
        <v>0.166666666666667</v>
      </c>
      <c r="I63" s="32">
        <f t="shared" si="1"/>
        <v>0</v>
      </c>
    </row>
    <row r="64" spans="1:9" ht="12.75">
      <c r="A64" s="26" t="s">
        <v>143</v>
      </c>
      <c r="C64" s="29">
        <v>974</v>
      </c>
      <c r="D64" s="30">
        <v>2404</v>
      </c>
      <c r="E64" s="30">
        <v>0</v>
      </c>
      <c r="F64" s="30">
        <v>0</v>
      </c>
      <c r="G64" s="31">
        <v>1.049999999999999</v>
      </c>
      <c r="I64" s="32">
        <f t="shared" si="1"/>
        <v>0</v>
      </c>
    </row>
    <row r="65" spans="1:9" ht="12.75">
      <c r="A65" s="26" t="s">
        <v>144</v>
      </c>
      <c r="C65" s="29">
        <v>4200</v>
      </c>
      <c r="D65" s="30">
        <v>1359</v>
      </c>
      <c r="E65" s="30">
        <v>0</v>
      </c>
      <c r="F65" s="30">
        <v>0</v>
      </c>
      <c r="G65" s="31">
        <v>0.416666666666667</v>
      </c>
      <c r="I65" s="32">
        <f t="shared" si="1"/>
        <v>0</v>
      </c>
    </row>
    <row r="66" spans="1:9" ht="12.75">
      <c r="A66" s="26" t="s">
        <v>145</v>
      </c>
      <c r="C66" s="29">
        <v>1833</v>
      </c>
      <c r="D66" s="30">
        <v>2257</v>
      </c>
      <c r="E66" s="30">
        <v>0</v>
      </c>
      <c r="F66" s="30">
        <v>0</v>
      </c>
      <c r="G66" s="31">
        <v>1.733333333333332</v>
      </c>
      <c r="I66" s="32">
        <f t="shared" si="1"/>
        <v>0</v>
      </c>
    </row>
    <row r="67" spans="1:9" ht="12.75">
      <c r="A67" s="26" t="s">
        <v>131</v>
      </c>
      <c r="C67" s="29">
        <v>55068</v>
      </c>
      <c r="D67" s="30">
        <v>54363</v>
      </c>
      <c r="E67" s="30">
        <v>9</v>
      </c>
      <c r="F67" s="30">
        <v>17</v>
      </c>
      <c r="G67" s="31">
        <v>23.53333333333335</v>
      </c>
      <c r="I67" s="32">
        <f t="shared" si="1"/>
        <v>0.0003127126906167798</v>
      </c>
    </row>
    <row r="68" spans="1:9" ht="12.75">
      <c r="A68" s="26" t="s">
        <v>165</v>
      </c>
      <c r="C68" s="29">
        <v>224</v>
      </c>
      <c r="D68" s="30">
        <v>717</v>
      </c>
      <c r="E68" s="30">
        <v>0</v>
      </c>
      <c r="F68" s="30">
        <v>0</v>
      </c>
      <c r="G68" s="31">
        <v>0.1</v>
      </c>
      <c r="I68" s="32">
        <f t="shared" si="1"/>
        <v>0</v>
      </c>
    </row>
    <row r="69" spans="1:9" ht="12.75">
      <c r="A69" s="26" t="s">
        <v>146</v>
      </c>
      <c r="C69" s="29">
        <v>5673</v>
      </c>
      <c r="D69" s="30">
        <v>18078</v>
      </c>
      <c r="E69" s="30">
        <v>0</v>
      </c>
      <c r="F69" s="30">
        <v>0</v>
      </c>
      <c r="G69" s="31">
        <v>4.350000000000002</v>
      </c>
      <c r="I69" s="32">
        <f t="shared" si="1"/>
        <v>0</v>
      </c>
    </row>
    <row r="70" spans="1:9" ht="12.75">
      <c r="A70" s="26" t="s">
        <v>147</v>
      </c>
      <c r="C70" s="29">
        <v>464</v>
      </c>
      <c r="D70" s="30">
        <v>3622</v>
      </c>
      <c r="E70" s="30">
        <v>0</v>
      </c>
      <c r="F70" s="30">
        <v>0</v>
      </c>
      <c r="G70" s="31">
        <v>0.7833333333333337</v>
      </c>
      <c r="I70" s="32">
        <f t="shared" si="1"/>
        <v>0</v>
      </c>
    </row>
    <row r="71" spans="1:9" ht="12.75">
      <c r="A71" s="26" t="s">
        <v>148</v>
      </c>
      <c r="C71" s="29">
        <v>1079</v>
      </c>
      <c r="D71" s="30">
        <v>4505</v>
      </c>
      <c r="E71" s="30">
        <v>0</v>
      </c>
      <c r="F71" s="30">
        <v>0</v>
      </c>
      <c r="G71" s="31">
        <v>2.6</v>
      </c>
      <c r="I71" s="32">
        <f t="shared" si="1"/>
        <v>0</v>
      </c>
    </row>
    <row r="72" spans="1:9" ht="12.75">
      <c r="A72" s="26" t="s">
        <v>149</v>
      </c>
      <c r="C72" s="29">
        <v>377</v>
      </c>
      <c r="D72" s="30">
        <v>2790</v>
      </c>
      <c r="E72" s="30">
        <v>0</v>
      </c>
      <c r="F72" s="30">
        <v>0</v>
      </c>
      <c r="G72" s="31">
        <v>0.166666666666667</v>
      </c>
      <c r="I72" s="32">
        <f t="shared" si="1"/>
        <v>0</v>
      </c>
    </row>
    <row r="73" spans="1:9" ht="12.75">
      <c r="A73" s="26" t="s">
        <v>150</v>
      </c>
      <c r="C73" s="29">
        <v>10557</v>
      </c>
      <c r="D73" s="30">
        <v>23473</v>
      </c>
      <c r="E73" s="30">
        <v>0</v>
      </c>
      <c r="F73" s="30">
        <v>0</v>
      </c>
      <c r="G73" s="31">
        <v>13.45000000000001</v>
      </c>
      <c r="I73" s="32">
        <f t="shared" si="1"/>
        <v>0</v>
      </c>
    </row>
    <row r="74" spans="1:9" ht="12.75">
      <c r="A74" s="26" t="s">
        <v>134</v>
      </c>
      <c r="C74" s="29">
        <v>12711</v>
      </c>
      <c r="D74" s="30">
        <v>52117</v>
      </c>
      <c r="E74" s="30">
        <v>2</v>
      </c>
      <c r="F74" s="30">
        <v>6</v>
      </c>
      <c r="G74" s="31">
        <v>25.71666666666668</v>
      </c>
      <c r="I74" s="32">
        <f t="shared" si="1"/>
        <v>0.00011512558282326305</v>
      </c>
    </row>
    <row r="75" spans="1:9" ht="12.75">
      <c r="A75" s="26" t="s">
        <v>161</v>
      </c>
      <c r="C75" s="29">
        <v>175</v>
      </c>
      <c r="D75" s="30">
        <v>1163</v>
      </c>
      <c r="E75" s="30">
        <v>0</v>
      </c>
      <c r="F75" s="30">
        <v>0</v>
      </c>
      <c r="G75" s="31">
        <v>0.333333333333334</v>
      </c>
      <c r="I75" s="32">
        <f t="shared" si="1"/>
        <v>0</v>
      </c>
    </row>
    <row r="76" spans="1:9" ht="12.75">
      <c r="A76" s="26" t="s">
        <v>151</v>
      </c>
      <c r="C76" s="29">
        <v>18669</v>
      </c>
      <c r="D76" s="30">
        <v>5651</v>
      </c>
      <c r="E76" s="30">
        <v>0</v>
      </c>
      <c r="F76" s="30">
        <v>0</v>
      </c>
      <c r="G76" s="31">
        <v>3.5333333333333337</v>
      </c>
      <c r="I76" s="32">
        <f t="shared" si="1"/>
        <v>0</v>
      </c>
    </row>
    <row r="77" spans="1:9" ht="12.75">
      <c r="A77" s="26" t="s">
        <v>152</v>
      </c>
      <c r="C77" s="29">
        <v>412</v>
      </c>
      <c r="D77" s="30">
        <v>2388</v>
      </c>
      <c r="E77" s="30">
        <v>0</v>
      </c>
      <c r="F77" s="30">
        <v>0</v>
      </c>
      <c r="G77" s="31">
        <v>0.616666666666667</v>
      </c>
      <c r="I77" s="32">
        <f t="shared" si="1"/>
        <v>0</v>
      </c>
    </row>
    <row r="78" spans="1:9" ht="12.75">
      <c r="A78" s="26" t="s">
        <v>153</v>
      </c>
      <c r="C78" s="29">
        <v>1409</v>
      </c>
      <c r="D78" s="30">
        <v>4383</v>
      </c>
      <c r="E78" s="30">
        <v>0</v>
      </c>
      <c r="F78" s="30">
        <v>0</v>
      </c>
      <c r="G78" s="31">
        <v>2.28333333333333</v>
      </c>
      <c r="I78" s="32">
        <f t="shared" si="1"/>
        <v>0</v>
      </c>
    </row>
    <row r="79" spans="1:9" ht="12.75">
      <c r="A79" s="26" t="s">
        <v>154</v>
      </c>
      <c r="C79" s="29">
        <v>1370</v>
      </c>
      <c r="D79" s="30">
        <v>548</v>
      </c>
      <c r="E79" s="30">
        <v>0</v>
      </c>
      <c r="F79" s="30">
        <v>0</v>
      </c>
      <c r="G79" s="31">
        <v>0.666666666666666</v>
      </c>
      <c r="I79" s="32">
        <f t="shared" si="1"/>
        <v>0</v>
      </c>
    </row>
    <row r="80" spans="1:9" ht="12.75">
      <c r="A80" s="26" t="s">
        <v>155</v>
      </c>
      <c r="C80" s="29">
        <v>30433</v>
      </c>
      <c r="D80" s="30">
        <v>36381</v>
      </c>
      <c r="E80" s="30">
        <v>0</v>
      </c>
      <c r="F80" s="30">
        <v>0</v>
      </c>
      <c r="G80" s="31">
        <v>13.850000000000012</v>
      </c>
      <c r="I80" s="32">
        <f t="shared" si="1"/>
        <v>0</v>
      </c>
    </row>
    <row r="81" spans="1:9" ht="12.75">
      <c r="A81" s="26" t="s">
        <v>156</v>
      </c>
      <c r="C81" s="29">
        <v>496</v>
      </c>
      <c r="D81" s="30">
        <v>1339</v>
      </c>
      <c r="E81" s="30">
        <v>0</v>
      </c>
      <c r="F81" s="30">
        <v>0</v>
      </c>
      <c r="G81" s="31">
        <v>0.566666666666667</v>
      </c>
      <c r="I81" s="32">
        <f t="shared" si="1"/>
        <v>0</v>
      </c>
    </row>
    <row r="82" spans="1:9" ht="12.75">
      <c r="A82" s="26" t="s">
        <v>162</v>
      </c>
      <c r="C82" s="29">
        <v>963</v>
      </c>
      <c r="D82" s="30">
        <v>2517</v>
      </c>
      <c r="E82" s="30">
        <v>10</v>
      </c>
      <c r="F82" s="30">
        <v>25</v>
      </c>
      <c r="G82" s="31">
        <v>0.65</v>
      </c>
      <c r="I82" s="32">
        <f t="shared" si="1"/>
        <v>0.009932459276916964</v>
      </c>
    </row>
    <row r="83" spans="1:9" ht="12.75">
      <c r="A83" s="26" t="s">
        <v>163</v>
      </c>
      <c r="C83" s="29">
        <v>374</v>
      </c>
      <c r="D83" s="30">
        <v>1159</v>
      </c>
      <c r="E83" s="30">
        <v>0</v>
      </c>
      <c r="F83" s="30">
        <v>0</v>
      </c>
      <c r="G83" s="31">
        <v>0.1</v>
      </c>
      <c r="I83" s="32">
        <f t="shared" si="1"/>
        <v>0</v>
      </c>
    </row>
    <row r="84" spans="1:9" ht="12.75">
      <c r="A84" s="26" t="s">
        <v>157</v>
      </c>
      <c r="C84" s="29">
        <v>14683</v>
      </c>
      <c r="D84" s="30">
        <v>13257</v>
      </c>
      <c r="E84" s="30">
        <v>0</v>
      </c>
      <c r="F84" s="30">
        <v>0</v>
      </c>
      <c r="G84" s="31">
        <v>3.9833333333333356</v>
      </c>
      <c r="I84" s="32">
        <f t="shared" si="1"/>
        <v>0</v>
      </c>
    </row>
    <row r="85" spans="1:9" ht="12.75">
      <c r="A85" s="26" t="s">
        <v>158</v>
      </c>
      <c r="C85" s="29">
        <v>1484</v>
      </c>
      <c r="D85" s="30">
        <v>2302</v>
      </c>
      <c r="E85" s="30">
        <v>0</v>
      </c>
      <c r="F85" s="30">
        <v>0</v>
      </c>
      <c r="G85" s="31">
        <v>0.833333333333334</v>
      </c>
      <c r="I85" s="32">
        <f t="shared" si="1"/>
        <v>0</v>
      </c>
    </row>
    <row r="86" spans="1:9" ht="12.75">
      <c r="A86" s="26" t="s">
        <v>159</v>
      </c>
      <c r="C86" s="29">
        <v>3104</v>
      </c>
      <c r="D86" s="30">
        <v>13513</v>
      </c>
      <c r="E86" s="30">
        <v>8</v>
      </c>
      <c r="F86" s="30">
        <v>42</v>
      </c>
      <c r="G86" s="31">
        <v>0.9</v>
      </c>
      <c r="I86" s="32">
        <f t="shared" si="1"/>
        <v>0.0031081181084881226</v>
      </c>
    </row>
    <row r="87" spans="1:9" ht="12.75">
      <c r="A87" s="26" t="s">
        <v>164</v>
      </c>
      <c r="B87" s="26" t="s">
        <v>99</v>
      </c>
      <c r="C87" s="29">
        <v>14</v>
      </c>
      <c r="D87" s="30">
        <v>22</v>
      </c>
      <c r="E87" s="30">
        <v>2</v>
      </c>
      <c r="F87" s="30">
        <v>3</v>
      </c>
      <c r="G87" s="31">
        <v>0.166666666666667</v>
      </c>
      <c r="I87" s="32">
        <f t="shared" si="1"/>
        <v>0.13636363636363635</v>
      </c>
    </row>
    <row r="88" spans="1:9" ht="12.75">
      <c r="A88" s="26" t="s">
        <v>166</v>
      </c>
      <c r="C88" s="29">
        <v>44</v>
      </c>
      <c r="D88" s="30">
        <v>105</v>
      </c>
      <c r="E88" s="30">
        <v>0</v>
      </c>
      <c r="F88" s="30">
        <v>0</v>
      </c>
      <c r="G88" s="31">
        <v>0</v>
      </c>
      <c r="I88" s="32">
        <f t="shared" si="1"/>
        <v>0</v>
      </c>
    </row>
    <row r="89" spans="1:9" ht="12.75">
      <c r="A89" s="30"/>
      <c r="C89" s="30"/>
      <c r="D89" s="30"/>
      <c r="E89" s="30"/>
      <c r="F89" s="31"/>
      <c r="I89" s="32"/>
    </row>
    <row r="90" spans="1:9" ht="12.75">
      <c r="A90" s="28" t="s">
        <v>167</v>
      </c>
      <c r="I90" s="32"/>
    </row>
    <row r="91" spans="1:9" ht="12.75">
      <c r="A91" s="26" t="s">
        <v>131</v>
      </c>
      <c r="C91" s="29">
        <v>14328</v>
      </c>
      <c r="D91" s="30">
        <v>44148</v>
      </c>
      <c r="E91" s="30">
        <v>0</v>
      </c>
      <c r="F91" s="30">
        <v>0</v>
      </c>
      <c r="G91" s="31">
        <v>0</v>
      </c>
      <c r="I91" s="32">
        <f t="shared" si="1"/>
        <v>0</v>
      </c>
    </row>
    <row r="92" spans="1:9" ht="12.75">
      <c r="A92" s="30"/>
      <c r="C92" s="30"/>
      <c r="D92" s="30"/>
      <c r="E92" s="30"/>
      <c r="F92" s="31"/>
      <c r="I92" s="32"/>
    </row>
    <row r="93" spans="1:9" ht="12.75">
      <c r="A93" s="28" t="s">
        <v>96</v>
      </c>
      <c r="I93" s="32"/>
    </row>
    <row r="94" spans="1:9" ht="12.75">
      <c r="A94" s="26" t="s">
        <v>166</v>
      </c>
      <c r="C94" s="29">
        <v>44</v>
      </c>
      <c r="D94" s="30">
        <v>105</v>
      </c>
      <c r="E94" s="30">
        <v>1</v>
      </c>
      <c r="F94" s="30">
        <v>2</v>
      </c>
      <c r="G94" s="31">
        <v>0</v>
      </c>
      <c r="I94" s="32">
        <f t="shared" si="1"/>
        <v>0.01904761904761905</v>
      </c>
    </row>
    <row r="95" spans="1:9" ht="12.75">
      <c r="A95" s="30"/>
      <c r="C95" s="30"/>
      <c r="D95" s="30"/>
      <c r="E95" s="30"/>
      <c r="F95" s="31"/>
      <c r="I95" s="32"/>
    </row>
    <row r="96" spans="1:9" ht="12.75">
      <c r="A96" s="28" t="s">
        <v>97</v>
      </c>
      <c r="I96" s="26" t="s">
        <v>97</v>
      </c>
    </row>
    <row r="97" spans="1:9" ht="12.75">
      <c r="A97" s="26" t="s">
        <v>131</v>
      </c>
      <c r="B97" s="26" t="s">
        <v>97</v>
      </c>
      <c r="C97" s="29">
        <v>62</v>
      </c>
      <c r="D97" s="30">
        <v>172</v>
      </c>
      <c r="E97" s="30">
        <v>8</v>
      </c>
      <c r="F97" s="30">
        <v>22</v>
      </c>
      <c r="G97" s="31">
        <v>0</v>
      </c>
      <c r="I97" s="32">
        <f t="shared" si="1"/>
        <v>0.12790697674418605</v>
      </c>
    </row>
    <row r="98" spans="1:9" ht="12.75">
      <c r="A98" s="30"/>
      <c r="C98" s="30"/>
      <c r="D98" s="30"/>
      <c r="E98" s="30"/>
      <c r="F98" s="31"/>
      <c r="I98" s="32"/>
    </row>
    <row r="99" spans="1:9" ht="12.75">
      <c r="A99" s="28" t="s">
        <v>168</v>
      </c>
      <c r="I99" s="26" t="s">
        <v>168</v>
      </c>
    </row>
    <row r="100" spans="1:9" ht="12.75">
      <c r="A100" s="26" t="s">
        <v>136</v>
      </c>
      <c r="C100" s="29">
        <v>581</v>
      </c>
      <c r="D100" s="30">
        <v>2838</v>
      </c>
      <c r="E100" s="30">
        <v>6</v>
      </c>
      <c r="F100" s="30">
        <v>27</v>
      </c>
      <c r="G100" s="31">
        <v>0.616666666666667</v>
      </c>
      <c r="I100" s="32">
        <f aca="true" t="shared" si="2" ref="I100:I163">F100/D100</f>
        <v>0.009513742071881607</v>
      </c>
    </row>
    <row r="101" spans="1:9" ht="12.75">
      <c r="A101" s="26" t="s">
        <v>131</v>
      </c>
      <c r="C101" s="29">
        <v>996</v>
      </c>
      <c r="D101" s="30">
        <v>3117</v>
      </c>
      <c r="E101" s="30">
        <v>0</v>
      </c>
      <c r="F101" s="30">
        <v>0</v>
      </c>
      <c r="G101" s="31">
        <v>5.75</v>
      </c>
      <c r="I101" s="32">
        <f t="shared" si="2"/>
        <v>0</v>
      </c>
    </row>
    <row r="102" spans="1:9" ht="12.75">
      <c r="A102" s="26" t="s">
        <v>146</v>
      </c>
      <c r="B102" s="26" t="s">
        <v>168</v>
      </c>
      <c r="C102" s="29">
        <v>457</v>
      </c>
      <c r="D102" s="30">
        <v>5064</v>
      </c>
      <c r="E102" s="30">
        <v>11</v>
      </c>
      <c r="F102" s="30">
        <v>121</v>
      </c>
      <c r="G102" s="31">
        <v>9.133333333333331</v>
      </c>
      <c r="I102" s="32">
        <f t="shared" si="2"/>
        <v>0.023894154818325436</v>
      </c>
    </row>
    <row r="103" spans="1:9" ht="12.75">
      <c r="A103" s="26" t="s">
        <v>162</v>
      </c>
      <c r="C103" s="29">
        <v>509</v>
      </c>
      <c r="D103" s="30">
        <v>1337</v>
      </c>
      <c r="E103" s="30">
        <v>7</v>
      </c>
      <c r="F103" s="30">
        <v>20</v>
      </c>
      <c r="G103" s="31">
        <v>4.616666666666667</v>
      </c>
      <c r="I103" s="32">
        <f t="shared" si="2"/>
        <v>0.014958863126402393</v>
      </c>
    </row>
    <row r="104" spans="1:9" ht="12.75">
      <c r="A104" s="30"/>
      <c r="C104" s="30"/>
      <c r="D104" s="30"/>
      <c r="E104" s="30"/>
      <c r="F104" s="31"/>
      <c r="I104" s="32"/>
    </row>
    <row r="105" spans="1:9" ht="12.75">
      <c r="A105" s="28" t="s">
        <v>102</v>
      </c>
      <c r="I105" s="26" t="s">
        <v>102</v>
      </c>
    </row>
    <row r="106" spans="1:9" ht="12.75">
      <c r="A106" s="26" t="s">
        <v>135</v>
      </c>
      <c r="C106" s="29">
        <v>1064</v>
      </c>
      <c r="D106" s="30">
        <v>9608</v>
      </c>
      <c r="E106" s="30">
        <v>0</v>
      </c>
      <c r="F106" s="30">
        <v>0</v>
      </c>
      <c r="G106" s="31">
        <v>0</v>
      </c>
      <c r="I106" s="32">
        <f t="shared" si="2"/>
        <v>0</v>
      </c>
    </row>
    <row r="107" spans="1:9" ht="12.75">
      <c r="A107" s="26" t="s">
        <v>133</v>
      </c>
      <c r="C107" s="29">
        <v>493</v>
      </c>
      <c r="D107" s="30">
        <v>2938</v>
      </c>
      <c r="E107" s="30">
        <v>0</v>
      </c>
      <c r="F107" s="30">
        <v>0</v>
      </c>
      <c r="G107" s="31">
        <v>0</v>
      </c>
      <c r="I107" s="32">
        <f t="shared" si="2"/>
        <v>0</v>
      </c>
    </row>
    <row r="108" spans="1:9" ht="12.75">
      <c r="A108" s="26" t="s">
        <v>129</v>
      </c>
      <c r="C108" s="29">
        <v>1518</v>
      </c>
      <c r="D108" s="30">
        <v>7229</v>
      </c>
      <c r="E108" s="30">
        <v>0</v>
      </c>
      <c r="F108" s="30">
        <v>0</v>
      </c>
      <c r="G108" s="31">
        <v>0</v>
      </c>
      <c r="I108" s="32">
        <f t="shared" si="2"/>
        <v>0</v>
      </c>
    </row>
    <row r="109" spans="1:9" ht="12.75">
      <c r="A109" s="26" t="s">
        <v>130</v>
      </c>
      <c r="C109" s="29">
        <v>467</v>
      </c>
      <c r="D109" s="30">
        <v>3733</v>
      </c>
      <c r="E109" s="30">
        <v>0</v>
      </c>
      <c r="F109" s="30">
        <v>0</v>
      </c>
      <c r="G109" s="31">
        <v>0</v>
      </c>
      <c r="I109" s="32">
        <f t="shared" si="2"/>
        <v>0</v>
      </c>
    </row>
    <row r="110" spans="1:9" ht="12.75">
      <c r="A110" s="26" t="s">
        <v>136</v>
      </c>
      <c r="C110" s="29">
        <v>2122</v>
      </c>
      <c r="D110" s="30">
        <v>9671</v>
      </c>
      <c r="E110" s="30">
        <v>0</v>
      </c>
      <c r="F110" s="30">
        <v>0</v>
      </c>
      <c r="G110" s="31">
        <v>0</v>
      </c>
      <c r="I110" s="32">
        <f t="shared" si="2"/>
        <v>0</v>
      </c>
    </row>
    <row r="111" spans="1:9" ht="12.75">
      <c r="A111" s="26" t="s">
        <v>138</v>
      </c>
      <c r="C111" s="29">
        <v>4821</v>
      </c>
      <c r="D111" s="30">
        <v>17956</v>
      </c>
      <c r="E111" s="30">
        <v>0</v>
      </c>
      <c r="F111" s="30">
        <v>0</v>
      </c>
      <c r="G111" s="31">
        <v>11</v>
      </c>
      <c r="I111" s="32">
        <f t="shared" si="2"/>
        <v>0</v>
      </c>
    </row>
    <row r="112" spans="1:9" ht="12.75">
      <c r="A112" s="26" t="s">
        <v>139</v>
      </c>
      <c r="C112" s="29">
        <v>1000</v>
      </c>
      <c r="D112" s="30">
        <v>5110</v>
      </c>
      <c r="E112" s="30">
        <v>0</v>
      </c>
      <c r="F112" s="30">
        <v>0</v>
      </c>
      <c r="G112" s="31">
        <v>0.0166666666666667</v>
      </c>
      <c r="I112" s="32">
        <f t="shared" si="2"/>
        <v>0</v>
      </c>
    </row>
    <row r="113" spans="1:9" ht="12.75">
      <c r="A113" s="26" t="s">
        <v>140</v>
      </c>
      <c r="C113" s="29">
        <v>138</v>
      </c>
      <c r="D113" s="30">
        <v>1118</v>
      </c>
      <c r="E113" s="30">
        <v>0</v>
      </c>
      <c r="F113" s="30">
        <v>0</v>
      </c>
      <c r="G113" s="31">
        <v>0</v>
      </c>
      <c r="I113" s="32">
        <f t="shared" si="2"/>
        <v>0</v>
      </c>
    </row>
    <row r="114" spans="1:9" ht="12.75">
      <c r="A114" s="26" t="s">
        <v>141</v>
      </c>
      <c r="C114" s="29">
        <v>1360</v>
      </c>
      <c r="D114" s="30">
        <v>4231</v>
      </c>
      <c r="E114" s="30">
        <v>0</v>
      </c>
      <c r="F114" s="30">
        <v>0</v>
      </c>
      <c r="G114" s="31">
        <v>0</v>
      </c>
      <c r="I114" s="32">
        <f t="shared" si="2"/>
        <v>0</v>
      </c>
    </row>
    <row r="115" spans="1:9" ht="12.75">
      <c r="A115" s="26" t="s">
        <v>142</v>
      </c>
      <c r="C115" s="29">
        <v>430</v>
      </c>
      <c r="D115" s="30">
        <v>2336</v>
      </c>
      <c r="E115" s="30">
        <v>0</v>
      </c>
      <c r="F115" s="30">
        <v>0</v>
      </c>
      <c r="G115" s="31">
        <v>0</v>
      </c>
      <c r="I115" s="32">
        <f t="shared" si="2"/>
        <v>0</v>
      </c>
    </row>
    <row r="116" spans="1:9" ht="12.75">
      <c r="A116" s="26" t="s">
        <v>143</v>
      </c>
      <c r="C116" s="29">
        <v>342</v>
      </c>
      <c r="D116" s="30">
        <v>2596</v>
      </c>
      <c r="E116" s="30">
        <v>0</v>
      </c>
      <c r="F116" s="30">
        <v>0</v>
      </c>
      <c r="G116" s="31">
        <v>0</v>
      </c>
      <c r="I116" s="32">
        <f t="shared" si="2"/>
        <v>0</v>
      </c>
    </row>
    <row r="117" spans="1:9" ht="12.75">
      <c r="A117" s="26" t="s">
        <v>144</v>
      </c>
      <c r="C117" s="29">
        <v>329</v>
      </c>
      <c r="D117" s="30">
        <v>1653</v>
      </c>
      <c r="E117" s="30">
        <v>0</v>
      </c>
      <c r="F117" s="30">
        <v>0</v>
      </c>
      <c r="G117" s="31">
        <v>0</v>
      </c>
      <c r="I117" s="32">
        <f t="shared" si="2"/>
        <v>0</v>
      </c>
    </row>
    <row r="118" spans="1:9" ht="12.75">
      <c r="A118" s="26" t="s">
        <v>145</v>
      </c>
      <c r="C118" s="29">
        <v>553</v>
      </c>
      <c r="D118" s="30">
        <v>2431</v>
      </c>
      <c r="E118" s="30">
        <v>0</v>
      </c>
      <c r="F118" s="30">
        <v>0</v>
      </c>
      <c r="G118" s="31">
        <v>0</v>
      </c>
      <c r="I118" s="32">
        <f t="shared" si="2"/>
        <v>0</v>
      </c>
    </row>
    <row r="119" spans="1:9" ht="12.75">
      <c r="A119" s="26" t="s">
        <v>131</v>
      </c>
      <c r="C119" s="29">
        <v>20996</v>
      </c>
      <c r="D119" s="30">
        <v>57399</v>
      </c>
      <c r="E119" s="30">
        <v>0</v>
      </c>
      <c r="F119" s="30">
        <v>0</v>
      </c>
      <c r="G119" s="31">
        <v>0</v>
      </c>
      <c r="I119" s="32">
        <f t="shared" si="2"/>
        <v>0</v>
      </c>
    </row>
    <row r="120" spans="1:9" ht="12.75">
      <c r="A120" s="26" t="s">
        <v>146</v>
      </c>
      <c r="C120" s="29">
        <v>1840</v>
      </c>
      <c r="D120" s="30">
        <v>20695</v>
      </c>
      <c r="E120" s="30">
        <v>0</v>
      </c>
      <c r="F120" s="30">
        <v>0</v>
      </c>
      <c r="G120" s="31">
        <v>0</v>
      </c>
      <c r="I120" s="32">
        <f t="shared" si="2"/>
        <v>0</v>
      </c>
    </row>
    <row r="121" spans="1:9" ht="12.75">
      <c r="A121" s="26" t="s">
        <v>147</v>
      </c>
      <c r="C121" s="29">
        <v>394</v>
      </c>
      <c r="D121" s="30">
        <v>3726</v>
      </c>
      <c r="E121" s="30">
        <v>0</v>
      </c>
      <c r="F121" s="30">
        <v>0</v>
      </c>
      <c r="G121" s="31">
        <v>0</v>
      </c>
      <c r="I121" s="32">
        <f t="shared" si="2"/>
        <v>0</v>
      </c>
    </row>
    <row r="122" spans="1:9" ht="12.75">
      <c r="A122" s="26" t="s">
        <v>148</v>
      </c>
      <c r="C122" s="29">
        <v>296</v>
      </c>
      <c r="D122" s="30">
        <v>3725</v>
      </c>
      <c r="E122" s="30">
        <v>0</v>
      </c>
      <c r="F122" s="30">
        <v>0</v>
      </c>
      <c r="G122" s="31">
        <v>0</v>
      </c>
      <c r="I122" s="32">
        <f t="shared" si="2"/>
        <v>0</v>
      </c>
    </row>
    <row r="123" spans="1:9" ht="12.75">
      <c r="A123" s="26" t="s">
        <v>149</v>
      </c>
      <c r="C123" s="29">
        <v>299</v>
      </c>
      <c r="D123" s="30">
        <v>2829</v>
      </c>
      <c r="E123" s="30">
        <v>0</v>
      </c>
      <c r="F123" s="30">
        <v>0</v>
      </c>
      <c r="G123" s="31">
        <v>0</v>
      </c>
      <c r="I123" s="32">
        <f t="shared" si="2"/>
        <v>0</v>
      </c>
    </row>
    <row r="124" spans="1:9" ht="12.75">
      <c r="A124" s="26" t="s">
        <v>150</v>
      </c>
      <c r="C124" s="29">
        <v>2903</v>
      </c>
      <c r="D124" s="30">
        <v>26037</v>
      </c>
      <c r="E124" s="30">
        <v>0</v>
      </c>
      <c r="F124" s="30">
        <v>0</v>
      </c>
      <c r="G124" s="31">
        <v>0</v>
      </c>
      <c r="I124" s="32">
        <f t="shared" si="2"/>
        <v>0</v>
      </c>
    </row>
    <row r="125" spans="1:9" ht="12.75">
      <c r="A125" s="26" t="s">
        <v>134</v>
      </c>
      <c r="C125" s="29">
        <v>4611</v>
      </c>
      <c r="D125" s="30">
        <v>57004</v>
      </c>
      <c r="E125" s="30">
        <v>0</v>
      </c>
      <c r="F125" s="30">
        <v>0</v>
      </c>
      <c r="G125" s="31">
        <v>0.783333333333333</v>
      </c>
      <c r="I125" s="32">
        <f t="shared" si="2"/>
        <v>0</v>
      </c>
    </row>
    <row r="126" spans="1:9" ht="12.75">
      <c r="A126" s="26" t="s">
        <v>161</v>
      </c>
      <c r="C126" s="29">
        <v>175</v>
      </c>
      <c r="D126" s="30">
        <v>1163</v>
      </c>
      <c r="E126" s="30">
        <v>0</v>
      </c>
      <c r="F126" s="30">
        <v>0</v>
      </c>
      <c r="G126" s="31">
        <v>0</v>
      </c>
      <c r="I126" s="32">
        <f t="shared" si="2"/>
        <v>0</v>
      </c>
    </row>
    <row r="127" spans="1:9" ht="12.75">
      <c r="A127" s="26" t="s">
        <v>151</v>
      </c>
      <c r="C127" s="29">
        <v>1321</v>
      </c>
      <c r="D127" s="30">
        <v>6018</v>
      </c>
      <c r="E127" s="30">
        <v>0</v>
      </c>
      <c r="F127" s="30">
        <v>0</v>
      </c>
      <c r="G127" s="31">
        <v>0</v>
      </c>
      <c r="I127" s="32">
        <f t="shared" si="2"/>
        <v>0</v>
      </c>
    </row>
    <row r="128" spans="1:9" ht="12.75">
      <c r="A128" s="26" t="s">
        <v>152</v>
      </c>
      <c r="C128" s="29">
        <v>235</v>
      </c>
      <c r="D128" s="30">
        <v>2561</v>
      </c>
      <c r="E128" s="30">
        <v>0</v>
      </c>
      <c r="F128" s="30">
        <v>0</v>
      </c>
      <c r="G128" s="31">
        <v>0</v>
      </c>
      <c r="I128" s="32">
        <f t="shared" si="2"/>
        <v>0</v>
      </c>
    </row>
    <row r="129" spans="1:9" ht="12.75">
      <c r="A129" s="26" t="s">
        <v>153</v>
      </c>
      <c r="C129" s="29">
        <v>387</v>
      </c>
      <c r="D129" s="30">
        <v>3634</v>
      </c>
      <c r="E129" s="30">
        <v>0</v>
      </c>
      <c r="F129" s="30">
        <v>0</v>
      </c>
      <c r="G129" s="31">
        <v>0</v>
      </c>
      <c r="I129" s="32">
        <f t="shared" si="2"/>
        <v>0</v>
      </c>
    </row>
    <row r="130" spans="1:9" ht="12.75">
      <c r="A130" s="26" t="s">
        <v>154</v>
      </c>
      <c r="C130" s="29">
        <v>87</v>
      </c>
      <c r="D130" s="30">
        <v>644</v>
      </c>
      <c r="E130" s="30">
        <v>0</v>
      </c>
      <c r="F130" s="30">
        <v>0</v>
      </c>
      <c r="G130" s="31">
        <v>0</v>
      </c>
      <c r="I130" s="32">
        <f t="shared" si="2"/>
        <v>0</v>
      </c>
    </row>
    <row r="131" spans="1:9" ht="12.75">
      <c r="A131" s="26" t="s">
        <v>155</v>
      </c>
      <c r="C131" s="29">
        <v>10699</v>
      </c>
      <c r="D131" s="30">
        <v>38591</v>
      </c>
      <c r="E131" s="30">
        <v>0</v>
      </c>
      <c r="F131" s="30">
        <v>0</v>
      </c>
      <c r="G131" s="31">
        <v>0</v>
      </c>
      <c r="I131" s="32">
        <f t="shared" si="2"/>
        <v>0</v>
      </c>
    </row>
    <row r="132" spans="1:9" ht="12.75">
      <c r="A132" s="26" t="s">
        <v>156</v>
      </c>
      <c r="C132" s="29">
        <v>74</v>
      </c>
      <c r="D132" s="30">
        <v>1450</v>
      </c>
      <c r="E132" s="30">
        <v>0</v>
      </c>
      <c r="F132" s="30">
        <v>0</v>
      </c>
      <c r="G132" s="31">
        <v>0</v>
      </c>
      <c r="I132" s="32">
        <f t="shared" si="2"/>
        <v>0</v>
      </c>
    </row>
    <row r="133" spans="1:9" ht="12.75">
      <c r="A133" s="26" t="s">
        <v>162</v>
      </c>
      <c r="C133" s="29">
        <v>998</v>
      </c>
      <c r="D133" s="30">
        <v>2607</v>
      </c>
      <c r="E133" s="30">
        <v>0</v>
      </c>
      <c r="F133" s="30">
        <v>0</v>
      </c>
      <c r="G133" s="31">
        <v>0</v>
      </c>
      <c r="I133" s="32">
        <f t="shared" si="2"/>
        <v>0</v>
      </c>
    </row>
    <row r="134" spans="1:9" ht="12.75">
      <c r="A134" s="26" t="s">
        <v>163</v>
      </c>
      <c r="C134" s="29">
        <v>374</v>
      </c>
      <c r="D134" s="30">
        <v>1159</v>
      </c>
      <c r="E134" s="30">
        <v>0</v>
      </c>
      <c r="F134" s="30">
        <v>0</v>
      </c>
      <c r="G134" s="31">
        <v>0</v>
      </c>
      <c r="I134" s="32">
        <f t="shared" si="2"/>
        <v>0</v>
      </c>
    </row>
    <row r="135" spans="1:9" ht="12.75">
      <c r="A135" s="26" t="s">
        <v>157</v>
      </c>
      <c r="C135" s="29">
        <v>2940</v>
      </c>
      <c r="D135" s="30">
        <v>11781</v>
      </c>
      <c r="E135" s="30">
        <v>0</v>
      </c>
      <c r="F135" s="30">
        <v>0</v>
      </c>
      <c r="G135" s="31">
        <v>0</v>
      </c>
      <c r="I135" s="32">
        <f t="shared" si="2"/>
        <v>0</v>
      </c>
    </row>
    <row r="136" spans="1:9" ht="12.75">
      <c r="A136" s="26" t="s">
        <v>158</v>
      </c>
      <c r="C136" s="29">
        <v>474</v>
      </c>
      <c r="D136" s="30">
        <v>2643</v>
      </c>
      <c r="E136" s="30">
        <v>0</v>
      </c>
      <c r="F136" s="30">
        <v>0</v>
      </c>
      <c r="G136" s="31">
        <v>0</v>
      </c>
      <c r="I136" s="32">
        <f t="shared" si="2"/>
        <v>0</v>
      </c>
    </row>
    <row r="137" spans="1:9" ht="12.75">
      <c r="A137" s="26" t="s">
        <v>159</v>
      </c>
      <c r="C137" s="29">
        <v>2448</v>
      </c>
      <c r="D137" s="30">
        <v>13819</v>
      </c>
      <c r="E137" s="30">
        <v>0</v>
      </c>
      <c r="F137" s="30">
        <v>0</v>
      </c>
      <c r="G137" s="31">
        <v>0</v>
      </c>
      <c r="I137" s="32">
        <f t="shared" si="2"/>
        <v>0</v>
      </c>
    </row>
    <row r="138" spans="1:9" ht="12.75">
      <c r="A138" s="26" t="s">
        <v>164</v>
      </c>
      <c r="C138" s="29">
        <v>16</v>
      </c>
      <c r="D138" s="30">
        <v>25</v>
      </c>
      <c r="E138" s="30">
        <v>0</v>
      </c>
      <c r="F138" s="30">
        <v>0</v>
      </c>
      <c r="G138" s="31">
        <v>0</v>
      </c>
      <c r="I138" s="32">
        <f t="shared" si="2"/>
        <v>0</v>
      </c>
    </row>
    <row r="139" spans="1:9" ht="12.75">
      <c r="A139" s="33"/>
      <c r="C139" s="33"/>
      <c r="D139" s="33"/>
      <c r="E139" s="33"/>
      <c r="F139" s="34"/>
      <c r="I139" s="32"/>
    </row>
    <row r="140" spans="1:9" ht="12.75">
      <c r="A140" s="27" t="s">
        <v>169</v>
      </c>
      <c r="I140" s="32"/>
    </row>
    <row r="141" spans="1:9" ht="12.75">
      <c r="A141" s="28" t="s">
        <v>170</v>
      </c>
      <c r="I141" s="26" t="s">
        <v>170</v>
      </c>
    </row>
    <row r="142" spans="1:9" ht="12.75">
      <c r="A142" s="26" t="s">
        <v>171</v>
      </c>
      <c r="B142" s="26" t="s">
        <v>170</v>
      </c>
      <c r="C142" s="29">
        <v>181</v>
      </c>
      <c r="D142" s="30">
        <v>1149</v>
      </c>
      <c r="E142" s="30">
        <v>43</v>
      </c>
      <c r="F142" s="30">
        <v>271</v>
      </c>
      <c r="G142" s="31">
        <v>2.05</v>
      </c>
      <c r="I142" s="32">
        <f t="shared" si="2"/>
        <v>0.23585726718885988</v>
      </c>
    </row>
    <row r="143" spans="1:9" ht="12.75">
      <c r="A143" s="30"/>
      <c r="C143" s="30"/>
      <c r="D143" s="30"/>
      <c r="E143" s="30"/>
      <c r="F143" s="31"/>
      <c r="I143" s="32"/>
    </row>
    <row r="144" spans="1:9" ht="12.75">
      <c r="A144" s="28" t="s">
        <v>128</v>
      </c>
      <c r="I144" s="26" t="s">
        <v>128</v>
      </c>
    </row>
    <row r="145" spans="1:9" ht="12.75">
      <c r="A145" s="26" t="s">
        <v>172</v>
      </c>
      <c r="B145" s="26" t="s">
        <v>128</v>
      </c>
      <c r="C145" s="29">
        <v>1485</v>
      </c>
      <c r="D145" s="30">
        <v>6667</v>
      </c>
      <c r="E145" s="30">
        <v>229</v>
      </c>
      <c r="F145" s="30">
        <v>1026</v>
      </c>
      <c r="G145" s="31">
        <v>10.3</v>
      </c>
      <c r="I145" s="32">
        <f t="shared" si="2"/>
        <v>0.15389230538473075</v>
      </c>
    </row>
    <row r="146" spans="1:9" ht="12.75">
      <c r="A146" s="26" t="s">
        <v>173</v>
      </c>
      <c r="B146" s="26" t="s">
        <v>128</v>
      </c>
      <c r="C146" s="29">
        <v>1229</v>
      </c>
      <c r="D146" s="30">
        <v>5437</v>
      </c>
      <c r="E146" s="30">
        <v>340</v>
      </c>
      <c r="F146" s="30">
        <v>1602</v>
      </c>
      <c r="G146" s="31">
        <v>8.499999999999993</v>
      </c>
      <c r="I146" s="32">
        <f t="shared" si="2"/>
        <v>0.29464778370424866</v>
      </c>
    </row>
    <row r="147" spans="1:9" ht="12.75">
      <c r="A147" s="26" t="s">
        <v>140</v>
      </c>
      <c r="B147" s="26" t="s">
        <v>128</v>
      </c>
      <c r="C147" s="29">
        <v>453</v>
      </c>
      <c r="D147" s="30">
        <v>1154</v>
      </c>
      <c r="E147" s="30">
        <v>75</v>
      </c>
      <c r="F147" s="30">
        <v>195</v>
      </c>
      <c r="G147" s="31">
        <v>3.25</v>
      </c>
      <c r="I147" s="32">
        <f t="shared" si="2"/>
        <v>0.16897746967071056</v>
      </c>
    </row>
    <row r="148" spans="1:9" ht="12.75">
      <c r="A148" s="26" t="s">
        <v>171</v>
      </c>
      <c r="B148" s="26" t="s">
        <v>128</v>
      </c>
      <c r="C148" s="29">
        <v>13400</v>
      </c>
      <c r="D148" s="30">
        <v>67726</v>
      </c>
      <c r="E148" s="30">
        <v>1097</v>
      </c>
      <c r="F148" s="30">
        <v>5599</v>
      </c>
      <c r="G148" s="31">
        <v>113.31666666666668</v>
      </c>
      <c r="I148" s="32">
        <f t="shared" si="2"/>
        <v>0.08267135221333018</v>
      </c>
    </row>
    <row r="149" spans="1:9" ht="12.75">
      <c r="A149" s="26" t="s">
        <v>174</v>
      </c>
      <c r="B149" s="26" t="s">
        <v>128</v>
      </c>
      <c r="C149" s="29">
        <v>756</v>
      </c>
      <c r="D149" s="30">
        <v>1159</v>
      </c>
      <c r="E149" s="30">
        <v>50</v>
      </c>
      <c r="F149" s="30">
        <v>77</v>
      </c>
      <c r="G149" s="31">
        <v>4</v>
      </c>
      <c r="I149" s="32">
        <f t="shared" si="2"/>
        <v>0.06643658326143227</v>
      </c>
    </row>
    <row r="150" spans="1:9" ht="12.75">
      <c r="A150" s="26" t="s">
        <v>175</v>
      </c>
      <c r="B150" s="26" t="s">
        <v>128</v>
      </c>
      <c r="C150" s="29">
        <v>379</v>
      </c>
      <c r="D150" s="30">
        <v>1060</v>
      </c>
      <c r="E150" s="30">
        <v>428</v>
      </c>
      <c r="F150" s="30">
        <v>1198</v>
      </c>
      <c r="G150" s="31">
        <v>2</v>
      </c>
      <c r="I150" s="32">
        <f t="shared" si="2"/>
        <v>1.130188679245283</v>
      </c>
    </row>
    <row r="151" spans="1:9" ht="12.75">
      <c r="A151" s="26" t="s">
        <v>156</v>
      </c>
      <c r="B151" s="26" t="s">
        <v>128</v>
      </c>
      <c r="C151" s="29">
        <v>384</v>
      </c>
      <c r="D151" s="30">
        <v>1049</v>
      </c>
      <c r="E151" s="30">
        <v>211</v>
      </c>
      <c r="F151" s="30">
        <v>578</v>
      </c>
      <c r="G151" s="31">
        <v>3.666666666666667</v>
      </c>
      <c r="I151" s="32">
        <f t="shared" si="2"/>
        <v>0.5510009532888466</v>
      </c>
    </row>
    <row r="152" spans="1:9" ht="12.75">
      <c r="A152" s="26" t="s">
        <v>176</v>
      </c>
      <c r="B152" s="26" t="s">
        <v>128</v>
      </c>
      <c r="C152" s="29">
        <v>512</v>
      </c>
      <c r="D152" s="30">
        <v>5416</v>
      </c>
      <c r="E152" s="30">
        <v>117</v>
      </c>
      <c r="F152" s="30">
        <v>1217</v>
      </c>
      <c r="G152" s="31">
        <v>6.25</v>
      </c>
      <c r="I152" s="32">
        <f t="shared" si="2"/>
        <v>0.2247045790251108</v>
      </c>
    </row>
    <row r="153" spans="1:9" ht="12.75">
      <c r="A153" s="26" t="s">
        <v>177</v>
      </c>
      <c r="B153" s="26" t="s">
        <v>128</v>
      </c>
      <c r="C153" s="29">
        <v>138</v>
      </c>
      <c r="D153" s="30">
        <v>1169</v>
      </c>
      <c r="E153" s="30">
        <v>47</v>
      </c>
      <c r="F153" s="30">
        <v>399</v>
      </c>
      <c r="G153" s="31">
        <v>2.33333333333333</v>
      </c>
      <c r="I153" s="32">
        <f t="shared" si="2"/>
        <v>0.3413173652694611</v>
      </c>
    </row>
    <row r="154" spans="1:9" ht="12.75">
      <c r="A154" s="26" t="s">
        <v>178</v>
      </c>
      <c r="B154" s="26" t="s">
        <v>128</v>
      </c>
      <c r="C154" s="29">
        <v>416</v>
      </c>
      <c r="D154" s="30">
        <v>1745</v>
      </c>
      <c r="E154" s="30">
        <v>38</v>
      </c>
      <c r="F154" s="30">
        <v>160</v>
      </c>
      <c r="G154" s="31">
        <v>3</v>
      </c>
      <c r="I154" s="32">
        <f t="shared" si="2"/>
        <v>0.09169054441260745</v>
      </c>
    </row>
    <row r="155" spans="1:9" ht="12.75">
      <c r="A155" s="26" t="s">
        <v>179</v>
      </c>
      <c r="B155" s="26" t="s">
        <v>128</v>
      </c>
      <c r="C155" s="29">
        <v>451</v>
      </c>
      <c r="D155" s="30">
        <v>2452</v>
      </c>
      <c r="E155" s="30">
        <v>46</v>
      </c>
      <c r="F155" s="30">
        <v>254</v>
      </c>
      <c r="G155" s="31">
        <v>3</v>
      </c>
      <c r="I155" s="32">
        <f t="shared" si="2"/>
        <v>0.10358890701468189</v>
      </c>
    </row>
    <row r="156" spans="1:9" ht="12.75">
      <c r="A156" s="26" t="s">
        <v>180</v>
      </c>
      <c r="B156" s="26" t="s">
        <v>128</v>
      </c>
      <c r="C156" s="29">
        <v>485</v>
      </c>
      <c r="D156" s="30">
        <v>2037</v>
      </c>
      <c r="E156" s="30">
        <v>27</v>
      </c>
      <c r="F156" s="30">
        <v>113</v>
      </c>
      <c r="G156" s="31">
        <v>4.5</v>
      </c>
      <c r="I156" s="32">
        <f t="shared" si="2"/>
        <v>0.05547373588610702</v>
      </c>
    </row>
    <row r="157" spans="1:9" ht="12.75">
      <c r="A157" s="26" t="s">
        <v>181</v>
      </c>
      <c r="B157" s="26" t="s">
        <v>128</v>
      </c>
      <c r="C157" s="29">
        <v>561</v>
      </c>
      <c r="D157" s="30">
        <v>8438</v>
      </c>
      <c r="E157" s="30">
        <v>28</v>
      </c>
      <c r="F157" s="30">
        <v>423</v>
      </c>
      <c r="G157" s="31">
        <v>2.583333333333333</v>
      </c>
      <c r="I157" s="32">
        <f t="shared" si="2"/>
        <v>0.050130362645176584</v>
      </c>
    </row>
    <row r="158" spans="1:9" ht="12.75">
      <c r="A158" s="26" t="s">
        <v>182</v>
      </c>
      <c r="B158" s="26" t="s">
        <v>128</v>
      </c>
      <c r="C158" s="29">
        <v>280</v>
      </c>
      <c r="D158" s="30">
        <v>1055</v>
      </c>
      <c r="E158" s="30">
        <v>43</v>
      </c>
      <c r="F158" s="30">
        <v>162</v>
      </c>
      <c r="G158" s="31">
        <v>2</v>
      </c>
      <c r="I158" s="32">
        <f t="shared" si="2"/>
        <v>0.15355450236966825</v>
      </c>
    </row>
    <row r="159" spans="1:9" ht="12.75">
      <c r="A159" s="26" t="s">
        <v>183</v>
      </c>
      <c r="B159" s="26" t="s">
        <v>128</v>
      </c>
      <c r="C159" s="29">
        <v>2054</v>
      </c>
      <c r="D159" s="30">
        <v>9626</v>
      </c>
      <c r="E159" s="30">
        <v>202</v>
      </c>
      <c r="F159" s="30">
        <v>936</v>
      </c>
      <c r="G159" s="31">
        <v>13.95</v>
      </c>
      <c r="I159" s="32">
        <f t="shared" si="2"/>
        <v>0.09723665073758571</v>
      </c>
    </row>
    <row r="160" spans="1:9" ht="12.75">
      <c r="A160" s="26" t="s">
        <v>184</v>
      </c>
      <c r="B160" s="26" t="s">
        <v>128</v>
      </c>
      <c r="C160" s="29">
        <v>236</v>
      </c>
      <c r="D160" s="30">
        <v>982</v>
      </c>
      <c r="E160" s="30">
        <v>13</v>
      </c>
      <c r="F160" s="30">
        <v>54</v>
      </c>
      <c r="G160" s="31">
        <v>1.33333333333333</v>
      </c>
      <c r="I160" s="32">
        <f t="shared" si="2"/>
        <v>0.054989816700611</v>
      </c>
    </row>
    <row r="161" spans="1:9" ht="12.75">
      <c r="A161" s="26" t="s">
        <v>185</v>
      </c>
      <c r="B161" s="26" t="s">
        <v>128</v>
      </c>
      <c r="C161" s="29">
        <v>1030</v>
      </c>
      <c r="D161" s="30">
        <v>6772</v>
      </c>
      <c r="E161" s="30">
        <v>175</v>
      </c>
      <c r="F161" s="30">
        <v>1161</v>
      </c>
      <c r="G161" s="31">
        <v>9.649999999999999</v>
      </c>
      <c r="I161" s="32">
        <f t="shared" si="2"/>
        <v>0.1714412285883048</v>
      </c>
    </row>
    <row r="162" spans="1:9" ht="12.75">
      <c r="A162" s="26" t="s">
        <v>186</v>
      </c>
      <c r="B162" s="26" t="s">
        <v>128</v>
      </c>
      <c r="C162" s="29">
        <v>176</v>
      </c>
      <c r="D162" s="30">
        <v>986</v>
      </c>
      <c r="E162" s="30">
        <v>7</v>
      </c>
      <c r="F162" s="30">
        <v>39</v>
      </c>
      <c r="G162" s="31">
        <v>1.75</v>
      </c>
      <c r="I162" s="32">
        <f t="shared" si="2"/>
        <v>0.03955375253549696</v>
      </c>
    </row>
    <row r="163" spans="1:9" ht="12.75">
      <c r="A163" s="26" t="s">
        <v>187</v>
      </c>
      <c r="C163" s="29">
        <v>33</v>
      </c>
      <c r="D163" s="30">
        <v>191</v>
      </c>
      <c r="E163" s="30">
        <v>0</v>
      </c>
      <c r="F163" s="30">
        <v>0</v>
      </c>
      <c r="G163" s="31">
        <v>0.5</v>
      </c>
      <c r="I163" s="32">
        <f t="shared" si="2"/>
        <v>0</v>
      </c>
    </row>
    <row r="164" spans="1:9" ht="12.75">
      <c r="A164" s="26" t="s">
        <v>188</v>
      </c>
      <c r="B164" s="26" t="s">
        <v>128</v>
      </c>
      <c r="C164" s="29">
        <v>217</v>
      </c>
      <c r="D164" s="30">
        <v>1161</v>
      </c>
      <c r="E164" s="30">
        <v>55</v>
      </c>
      <c r="F164" s="30">
        <v>294</v>
      </c>
      <c r="G164" s="31">
        <v>1.8666666666666631</v>
      </c>
      <c r="I164" s="32">
        <f aca="true" t="shared" si="3" ref="I164:I190">F164/D164</f>
        <v>0.2532299741602067</v>
      </c>
    </row>
    <row r="165" spans="1:9" ht="12.75">
      <c r="A165" s="26" t="s">
        <v>189</v>
      </c>
      <c r="B165" s="26" t="s">
        <v>128</v>
      </c>
      <c r="C165" s="29">
        <v>264</v>
      </c>
      <c r="D165" s="30">
        <v>1066</v>
      </c>
      <c r="E165" s="30">
        <v>6</v>
      </c>
      <c r="F165" s="30">
        <v>24</v>
      </c>
      <c r="G165" s="31">
        <v>3.249999999999996</v>
      </c>
      <c r="I165" s="32">
        <f t="shared" si="3"/>
        <v>0.0225140712945591</v>
      </c>
    </row>
    <row r="166" spans="1:9" ht="12.75">
      <c r="A166" s="26" t="s">
        <v>190</v>
      </c>
      <c r="B166" s="26" t="s">
        <v>128</v>
      </c>
      <c r="C166" s="29">
        <v>532</v>
      </c>
      <c r="D166" s="30">
        <v>3738</v>
      </c>
      <c r="E166" s="30">
        <v>64</v>
      </c>
      <c r="F166" s="30">
        <v>449</v>
      </c>
      <c r="G166" s="31">
        <v>8.183333333333332</v>
      </c>
      <c r="I166" s="32">
        <f t="shared" si="3"/>
        <v>0.12011771000535046</v>
      </c>
    </row>
    <row r="167" spans="1:9" ht="12.75">
      <c r="A167" s="30"/>
      <c r="C167" s="30"/>
      <c r="D167" s="30"/>
      <c r="E167" s="30"/>
      <c r="F167" s="31"/>
      <c r="I167" s="32"/>
    </row>
    <row r="168" spans="1:9" ht="12.75">
      <c r="A168" s="28" t="s">
        <v>132</v>
      </c>
      <c r="I168" s="26" t="s">
        <v>132</v>
      </c>
    </row>
    <row r="169" spans="1:9" ht="12.75">
      <c r="A169" s="26" t="s">
        <v>140</v>
      </c>
      <c r="C169" s="29">
        <v>167</v>
      </c>
      <c r="D169" s="30">
        <v>1381</v>
      </c>
      <c r="E169" s="30">
        <v>2</v>
      </c>
      <c r="F169" s="30">
        <v>17</v>
      </c>
      <c r="G169" s="31">
        <v>1.75</v>
      </c>
      <c r="I169" s="32">
        <f t="shared" si="3"/>
        <v>0.012309920347574221</v>
      </c>
    </row>
    <row r="170" spans="1:9" ht="12.75">
      <c r="A170" s="26" t="s">
        <v>181</v>
      </c>
      <c r="B170" s="26" t="s">
        <v>132</v>
      </c>
      <c r="C170" s="29">
        <v>605</v>
      </c>
      <c r="D170" s="30">
        <v>9078</v>
      </c>
      <c r="E170" s="30">
        <v>149</v>
      </c>
      <c r="F170" s="30">
        <v>2236</v>
      </c>
      <c r="G170" s="31">
        <v>15.333333333333332</v>
      </c>
      <c r="I170" s="32">
        <f t="shared" si="3"/>
        <v>0.24630975985899978</v>
      </c>
    </row>
    <row r="171" spans="1:9" ht="12.75">
      <c r="A171" s="30"/>
      <c r="C171" s="30"/>
      <c r="D171" s="30"/>
      <c r="E171" s="30"/>
      <c r="F171" s="31"/>
      <c r="I171" s="32"/>
    </row>
    <row r="172" spans="1:9" ht="12.75">
      <c r="A172" s="28" t="s">
        <v>94</v>
      </c>
      <c r="I172" s="26" t="s">
        <v>94</v>
      </c>
    </row>
    <row r="173" spans="1:9" ht="12.75">
      <c r="A173" s="26" t="s">
        <v>178</v>
      </c>
      <c r="B173" s="26" t="s">
        <v>94</v>
      </c>
      <c r="C173" s="29">
        <v>669</v>
      </c>
      <c r="D173" s="30">
        <v>2777</v>
      </c>
      <c r="E173" s="30">
        <v>34</v>
      </c>
      <c r="F173" s="30">
        <v>138</v>
      </c>
      <c r="G173" s="31">
        <v>0</v>
      </c>
      <c r="I173" s="32">
        <f t="shared" si="3"/>
        <v>0.04969391429600288</v>
      </c>
    </row>
    <row r="174" spans="1:9" ht="12.75">
      <c r="A174" s="26" t="s">
        <v>181</v>
      </c>
      <c r="C174" s="29">
        <v>119</v>
      </c>
      <c r="D174" s="30">
        <v>1786</v>
      </c>
      <c r="E174" s="30">
        <v>1</v>
      </c>
      <c r="F174" s="30">
        <v>15</v>
      </c>
      <c r="G174" s="31">
        <v>0.666666666666667</v>
      </c>
      <c r="I174" s="32">
        <f t="shared" si="3"/>
        <v>0.0083986562150056</v>
      </c>
    </row>
    <row r="175" spans="1:9" ht="12.75">
      <c r="A175" s="26" t="s">
        <v>189</v>
      </c>
      <c r="C175" s="29">
        <v>396</v>
      </c>
      <c r="D175" s="30">
        <v>1601</v>
      </c>
      <c r="E175" s="30">
        <v>0</v>
      </c>
      <c r="F175" s="30">
        <v>0</v>
      </c>
      <c r="G175" s="31">
        <v>0.5</v>
      </c>
      <c r="I175" s="32">
        <f t="shared" si="3"/>
        <v>0</v>
      </c>
    </row>
    <row r="176" spans="1:9" ht="12.75">
      <c r="A176" s="30"/>
      <c r="C176" s="30"/>
      <c r="D176" s="30"/>
      <c r="E176" s="30"/>
      <c r="F176" s="31"/>
      <c r="I176" s="32"/>
    </row>
    <row r="177" spans="1:9" ht="12.75">
      <c r="A177" s="28" t="s">
        <v>95</v>
      </c>
      <c r="I177" s="26" t="s">
        <v>95</v>
      </c>
    </row>
    <row r="178" spans="1:9" ht="12.75">
      <c r="A178" s="26" t="s">
        <v>191</v>
      </c>
      <c r="B178" s="26" t="s">
        <v>95</v>
      </c>
      <c r="C178" s="29">
        <v>2370</v>
      </c>
      <c r="D178" s="30">
        <v>5938</v>
      </c>
      <c r="E178" s="30">
        <v>220</v>
      </c>
      <c r="F178" s="30">
        <v>772</v>
      </c>
      <c r="G178" s="31">
        <v>14.55</v>
      </c>
      <c r="I178" s="32">
        <f t="shared" si="3"/>
        <v>0.13001010441226002</v>
      </c>
    </row>
    <row r="179" spans="1:9" ht="12.75">
      <c r="A179" s="26" t="s">
        <v>192</v>
      </c>
      <c r="B179" s="26" t="s">
        <v>95</v>
      </c>
      <c r="C179" s="29">
        <v>725</v>
      </c>
      <c r="D179" s="30">
        <v>1139</v>
      </c>
      <c r="E179" s="30">
        <v>64</v>
      </c>
      <c r="F179" s="30">
        <v>152</v>
      </c>
      <c r="G179" s="31">
        <v>3.0000000000000027</v>
      </c>
      <c r="I179" s="32">
        <f t="shared" si="3"/>
        <v>0.1334503950834065</v>
      </c>
    </row>
    <row r="180" spans="1:9" ht="12.75">
      <c r="A180" s="26" t="s">
        <v>140</v>
      </c>
      <c r="B180" s="26" t="s">
        <v>95</v>
      </c>
      <c r="C180" s="29">
        <v>2749</v>
      </c>
      <c r="D180" s="30">
        <v>7166</v>
      </c>
      <c r="E180" s="30">
        <v>259</v>
      </c>
      <c r="F180" s="30">
        <v>814</v>
      </c>
      <c r="G180" s="31">
        <v>17.4</v>
      </c>
      <c r="I180" s="32">
        <f t="shared" si="3"/>
        <v>0.11359196204298075</v>
      </c>
    </row>
    <row r="181" spans="1:9" ht="12.75">
      <c r="A181" s="26" t="s">
        <v>193</v>
      </c>
      <c r="B181" s="26" t="s">
        <v>95</v>
      </c>
      <c r="C181" s="29">
        <v>1433</v>
      </c>
      <c r="D181" s="30">
        <v>2293</v>
      </c>
      <c r="E181" s="30">
        <v>109</v>
      </c>
      <c r="F181" s="30">
        <v>212</v>
      </c>
      <c r="G181" s="31">
        <v>8.500000000000004</v>
      </c>
      <c r="I181" s="32">
        <f t="shared" si="3"/>
        <v>0.09245529873528129</v>
      </c>
    </row>
    <row r="182" spans="1:9" ht="12.75">
      <c r="A182" s="26" t="s">
        <v>194</v>
      </c>
      <c r="B182" s="26" t="s">
        <v>95</v>
      </c>
      <c r="C182" s="29">
        <v>212</v>
      </c>
      <c r="D182" s="30">
        <v>806</v>
      </c>
      <c r="E182" s="30">
        <v>30</v>
      </c>
      <c r="F182" s="30">
        <v>114</v>
      </c>
      <c r="G182" s="31">
        <v>2.66666666666667</v>
      </c>
      <c r="I182" s="32">
        <f t="shared" si="3"/>
        <v>0.141439205955335</v>
      </c>
    </row>
    <row r="183" spans="1:9" ht="12.75">
      <c r="A183" s="26" t="s">
        <v>195</v>
      </c>
      <c r="B183" s="26" t="s">
        <v>95</v>
      </c>
      <c r="C183" s="29">
        <v>297</v>
      </c>
      <c r="D183" s="30">
        <v>1084</v>
      </c>
      <c r="E183" s="30">
        <v>0</v>
      </c>
      <c r="F183" s="30">
        <v>73</v>
      </c>
      <c r="G183" s="31">
        <v>4.4166666666666705</v>
      </c>
      <c r="I183" s="32">
        <f t="shared" si="3"/>
        <v>0.06734317343173432</v>
      </c>
    </row>
    <row r="184" spans="1:9" ht="12.75">
      <c r="A184" s="26" t="s">
        <v>156</v>
      </c>
      <c r="B184" s="26" t="s">
        <v>95</v>
      </c>
      <c r="C184" s="29">
        <v>3254</v>
      </c>
      <c r="D184" s="30">
        <v>8853</v>
      </c>
      <c r="E184" s="30">
        <v>244</v>
      </c>
      <c r="F184" s="30">
        <v>1334</v>
      </c>
      <c r="G184" s="31">
        <v>19.833333333333336</v>
      </c>
      <c r="I184" s="32">
        <f t="shared" si="3"/>
        <v>0.15068338416356036</v>
      </c>
    </row>
    <row r="185" spans="1:9" ht="12.75">
      <c r="A185" s="26" t="s">
        <v>179</v>
      </c>
      <c r="B185" s="26" t="s">
        <v>95</v>
      </c>
      <c r="C185" s="29">
        <v>3325</v>
      </c>
      <c r="D185" s="30">
        <v>17481</v>
      </c>
      <c r="E185" s="30">
        <v>40</v>
      </c>
      <c r="F185" s="30">
        <v>693</v>
      </c>
      <c r="G185" s="31">
        <v>35.533333333333324</v>
      </c>
      <c r="I185" s="32">
        <f t="shared" si="3"/>
        <v>0.03964304101596019</v>
      </c>
    </row>
    <row r="186" spans="1:9" ht="12.75">
      <c r="A186" s="26" t="s">
        <v>180</v>
      </c>
      <c r="B186" s="26" t="s">
        <v>95</v>
      </c>
      <c r="C186" s="29">
        <v>3470</v>
      </c>
      <c r="D186" s="30">
        <v>14444</v>
      </c>
      <c r="E186" s="30">
        <v>57</v>
      </c>
      <c r="F186" s="30">
        <v>483</v>
      </c>
      <c r="G186" s="31">
        <v>32.36666666666665</v>
      </c>
      <c r="I186" s="32">
        <f t="shared" si="3"/>
        <v>0.03343949044585987</v>
      </c>
    </row>
    <row r="187" spans="1:9" ht="12.75">
      <c r="A187" s="26" t="s">
        <v>196</v>
      </c>
      <c r="B187" s="26" t="s">
        <v>95</v>
      </c>
      <c r="C187" s="29">
        <v>351</v>
      </c>
      <c r="D187" s="30">
        <v>908</v>
      </c>
      <c r="E187" s="30">
        <v>69</v>
      </c>
      <c r="F187" s="30">
        <v>179</v>
      </c>
      <c r="G187" s="31">
        <v>4.500000000000003</v>
      </c>
      <c r="I187" s="32">
        <f t="shared" si="3"/>
        <v>0.197136563876652</v>
      </c>
    </row>
    <row r="188" spans="1:9" ht="12.75">
      <c r="A188" s="30"/>
      <c r="C188" s="30"/>
      <c r="D188" s="30"/>
      <c r="E188" s="30"/>
      <c r="F188" s="31"/>
      <c r="I188" s="32"/>
    </row>
    <row r="189" spans="1:9" ht="12.75">
      <c r="A189" s="28" t="s">
        <v>197</v>
      </c>
      <c r="I189" s="32"/>
    </row>
    <row r="190" spans="1:9" ht="12.75">
      <c r="A190" s="26" t="s">
        <v>195</v>
      </c>
      <c r="C190" s="29">
        <v>288</v>
      </c>
      <c r="D190" s="30">
        <v>1052</v>
      </c>
      <c r="E190" s="30">
        <v>0</v>
      </c>
      <c r="F190" s="30">
        <v>0</v>
      </c>
      <c r="G190" s="31">
        <v>7.4166666666666625</v>
      </c>
      <c r="I190" s="32">
        <f t="shared" si="3"/>
        <v>0</v>
      </c>
    </row>
    <row r="191" spans="1:9" ht="12.75">
      <c r="A191" s="30"/>
      <c r="C191" s="30"/>
      <c r="D191" s="30"/>
      <c r="E191" s="30"/>
      <c r="F191" s="31"/>
      <c r="I191" s="32"/>
    </row>
    <row r="192" spans="1:9" ht="12.75">
      <c r="A192" s="28" t="s">
        <v>223</v>
      </c>
      <c r="I192" s="32"/>
    </row>
    <row r="193" spans="1:9" ht="12.75">
      <c r="A193" s="26" t="s">
        <v>181</v>
      </c>
      <c r="C193" s="29">
        <v>932</v>
      </c>
      <c r="D193" s="30">
        <v>14015</v>
      </c>
      <c r="E193" s="30">
        <v>1</v>
      </c>
      <c r="F193" s="30">
        <v>15</v>
      </c>
      <c r="G193" s="31">
        <v>0</v>
      </c>
      <c r="I193" s="32">
        <f aca="true" t="shared" si="4" ref="I193:I235">F193/D193</f>
        <v>0.0010702818408847663</v>
      </c>
    </row>
    <row r="194" spans="1:9" ht="12.75">
      <c r="A194" s="30"/>
      <c r="C194" s="30"/>
      <c r="D194" s="30"/>
      <c r="E194" s="30"/>
      <c r="F194" s="31"/>
      <c r="I194" s="32"/>
    </row>
    <row r="195" spans="1:9" ht="12.75">
      <c r="A195" s="28" t="s">
        <v>224</v>
      </c>
      <c r="I195" s="26" t="s">
        <v>224</v>
      </c>
    </row>
    <row r="196" spans="1:9" ht="12.75">
      <c r="A196" s="26" t="s">
        <v>174</v>
      </c>
      <c r="B196" s="26" t="s">
        <v>224</v>
      </c>
      <c r="C196" s="29">
        <v>728</v>
      </c>
      <c r="D196" s="30">
        <v>1116</v>
      </c>
      <c r="E196" s="30">
        <v>26</v>
      </c>
      <c r="F196" s="30">
        <v>40</v>
      </c>
      <c r="G196" s="31">
        <v>0</v>
      </c>
      <c r="I196" s="32">
        <f t="shared" si="4"/>
        <v>0.035842293906810034</v>
      </c>
    </row>
    <row r="197" spans="1:9" ht="12.75">
      <c r="A197" s="30"/>
      <c r="C197" s="30"/>
      <c r="D197" s="30"/>
      <c r="E197" s="30"/>
      <c r="F197" s="31"/>
      <c r="I197" s="32"/>
    </row>
    <row r="198" spans="1:9" ht="12.75">
      <c r="A198" s="28" t="s">
        <v>225</v>
      </c>
      <c r="I198" s="26" t="s">
        <v>225</v>
      </c>
    </row>
    <row r="199" spans="1:9" ht="12.75">
      <c r="A199" s="26" t="s">
        <v>191</v>
      </c>
      <c r="C199" s="29">
        <v>810</v>
      </c>
      <c r="D199" s="30">
        <v>2512</v>
      </c>
      <c r="E199" s="30">
        <v>0</v>
      </c>
      <c r="F199" s="30">
        <v>0</v>
      </c>
      <c r="G199" s="31">
        <v>0</v>
      </c>
      <c r="I199" s="32">
        <f t="shared" si="4"/>
        <v>0</v>
      </c>
    </row>
    <row r="200" spans="1:9" ht="12.75">
      <c r="A200" s="26" t="s">
        <v>198</v>
      </c>
      <c r="C200" s="29">
        <v>527</v>
      </c>
      <c r="D200" s="30">
        <v>921</v>
      </c>
      <c r="E200" s="30">
        <v>7</v>
      </c>
      <c r="F200" s="30">
        <v>13</v>
      </c>
      <c r="G200" s="31">
        <v>0</v>
      </c>
      <c r="I200" s="32">
        <f t="shared" si="4"/>
        <v>0.014115092290988056</v>
      </c>
    </row>
    <row r="201" spans="1:9" ht="12.75">
      <c r="A201" s="26" t="s">
        <v>172</v>
      </c>
      <c r="C201" s="29">
        <v>1714</v>
      </c>
      <c r="D201" s="30">
        <v>7692</v>
      </c>
      <c r="E201" s="30">
        <v>3</v>
      </c>
      <c r="F201" s="30">
        <v>18</v>
      </c>
      <c r="G201" s="31">
        <v>0</v>
      </c>
      <c r="I201" s="32">
        <f t="shared" si="4"/>
        <v>0.00234009360374415</v>
      </c>
    </row>
    <row r="202" spans="1:9" ht="12.75">
      <c r="A202" s="26" t="s">
        <v>173</v>
      </c>
      <c r="C202" s="29">
        <v>1295</v>
      </c>
      <c r="D202" s="30">
        <v>5725</v>
      </c>
      <c r="E202" s="30">
        <v>14</v>
      </c>
      <c r="F202" s="30">
        <v>61</v>
      </c>
      <c r="G202" s="31">
        <v>0</v>
      </c>
      <c r="I202" s="32">
        <f t="shared" si="4"/>
        <v>0.010655021834061135</v>
      </c>
    </row>
    <row r="203" spans="1:9" ht="12.75">
      <c r="A203" s="26" t="s">
        <v>199</v>
      </c>
      <c r="C203" s="29">
        <v>342</v>
      </c>
      <c r="D203" s="30">
        <v>1076</v>
      </c>
      <c r="E203" s="30">
        <v>0</v>
      </c>
      <c r="F203" s="30">
        <v>0</v>
      </c>
      <c r="G203" s="31">
        <v>0</v>
      </c>
      <c r="I203" s="32">
        <f t="shared" si="4"/>
        <v>0</v>
      </c>
    </row>
    <row r="204" spans="1:9" ht="12.75">
      <c r="A204" s="26" t="s">
        <v>171</v>
      </c>
      <c r="C204" s="29">
        <v>14092</v>
      </c>
      <c r="D204" s="30">
        <v>71302</v>
      </c>
      <c r="E204" s="30">
        <v>69</v>
      </c>
      <c r="F204" s="30">
        <v>349</v>
      </c>
      <c r="G204" s="31">
        <v>0</v>
      </c>
      <c r="I204" s="32">
        <f t="shared" si="4"/>
        <v>0.00489467336119604</v>
      </c>
    </row>
    <row r="205" spans="1:9" ht="12.75">
      <c r="A205" s="26" t="s">
        <v>193</v>
      </c>
      <c r="C205" s="29">
        <v>1416</v>
      </c>
      <c r="D205" s="30">
        <v>2241</v>
      </c>
      <c r="E205" s="30">
        <v>12</v>
      </c>
      <c r="F205" s="30">
        <v>20</v>
      </c>
      <c r="G205" s="31">
        <v>0</v>
      </c>
      <c r="I205" s="32">
        <f t="shared" si="4"/>
        <v>0.00892458723784025</v>
      </c>
    </row>
    <row r="206" spans="1:9" ht="12.75">
      <c r="A206" s="26" t="s">
        <v>174</v>
      </c>
      <c r="C206" s="29">
        <v>806</v>
      </c>
      <c r="D206" s="30">
        <v>1236</v>
      </c>
      <c r="E206" s="30">
        <v>0</v>
      </c>
      <c r="F206" s="30">
        <v>0</v>
      </c>
      <c r="G206" s="31">
        <v>0</v>
      </c>
      <c r="I206" s="32">
        <f t="shared" si="4"/>
        <v>0</v>
      </c>
    </row>
    <row r="207" spans="1:9" ht="12.75">
      <c r="A207" s="26" t="s">
        <v>202</v>
      </c>
      <c r="C207" s="29">
        <v>1645</v>
      </c>
      <c r="D207" s="30">
        <v>1184</v>
      </c>
      <c r="E207" s="30">
        <v>7</v>
      </c>
      <c r="F207" s="30">
        <v>6</v>
      </c>
      <c r="G207" s="31">
        <v>0</v>
      </c>
      <c r="I207" s="32">
        <f t="shared" si="4"/>
        <v>0.005067567567567568</v>
      </c>
    </row>
    <row r="208" spans="1:9" ht="12.75">
      <c r="A208" s="26" t="s">
        <v>203</v>
      </c>
      <c r="C208" s="29">
        <v>852</v>
      </c>
      <c r="D208" s="30">
        <v>3586</v>
      </c>
      <c r="E208" s="30">
        <v>0</v>
      </c>
      <c r="F208" s="30">
        <v>0</v>
      </c>
      <c r="G208" s="31">
        <v>0</v>
      </c>
      <c r="I208" s="32">
        <f t="shared" si="4"/>
        <v>0</v>
      </c>
    </row>
    <row r="209" spans="1:9" ht="12.75">
      <c r="A209" s="26" t="s">
        <v>175</v>
      </c>
      <c r="B209" s="26" t="s">
        <v>225</v>
      </c>
      <c r="C209" s="29">
        <v>807</v>
      </c>
      <c r="D209" s="30">
        <v>2256</v>
      </c>
      <c r="E209" s="30">
        <v>12</v>
      </c>
      <c r="F209" s="30">
        <v>54</v>
      </c>
      <c r="G209" s="31">
        <v>0</v>
      </c>
      <c r="I209" s="32">
        <f t="shared" si="4"/>
        <v>0.023936170212765957</v>
      </c>
    </row>
    <row r="210" spans="1:9" ht="12.75">
      <c r="A210" s="26" t="s">
        <v>204</v>
      </c>
      <c r="C210" s="29">
        <v>174</v>
      </c>
      <c r="D210" s="30">
        <v>1890</v>
      </c>
      <c r="E210" s="30">
        <v>0</v>
      </c>
      <c r="F210" s="30">
        <v>0</v>
      </c>
      <c r="G210" s="31">
        <v>0</v>
      </c>
      <c r="I210" s="32">
        <f t="shared" si="4"/>
        <v>0</v>
      </c>
    </row>
    <row r="211" spans="1:9" ht="12.75">
      <c r="A211" s="26" t="s">
        <v>205</v>
      </c>
      <c r="B211" s="26" t="s">
        <v>225</v>
      </c>
      <c r="C211" s="29">
        <v>463</v>
      </c>
      <c r="D211" s="30">
        <v>2188</v>
      </c>
      <c r="E211" s="30">
        <v>10</v>
      </c>
      <c r="F211" s="30">
        <v>47</v>
      </c>
      <c r="G211" s="31">
        <v>0</v>
      </c>
      <c r="I211" s="32">
        <f t="shared" si="4"/>
        <v>0.021480804387568556</v>
      </c>
    </row>
    <row r="212" spans="1:9" ht="12.75">
      <c r="A212" s="26" t="s">
        <v>195</v>
      </c>
      <c r="B212" s="26" t="s">
        <v>225</v>
      </c>
      <c r="C212" s="29">
        <v>281</v>
      </c>
      <c r="D212" s="30">
        <v>1026</v>
      </c>
      <c r="E212" s="30">
        <v>7</v>
      </c>
      <c r="F212" s="30">
        <v>26</v>
      </c>
      <c r="G212" s="31">
        <v>0</v>
      </c>
      <c r="I212" s="32">
        <f t="shared" si="4"/>
        <v>0.025341130604288498</v>
      </c>
    </row>
    <row r="213" spans="1:9" ht="12.75">
      <c r="A213" s="26" t="s">
        <v>156</v>
      </c>
      <c r="C213" s="29">
        <v>703</v>
      </c>
      <c r="D213" s="30">
        <v>2851</v>
      </c>
      <c r="E213" s="30">
        <v>10</v>
      </c>
      <c r="F213" s="30">
        <v>28</v>
      </c>
      <c r="G213" s="31">
        <v>0</v>
      </c>
      <c r="I213" s="32">
        <f t="shared" si="4"/>
        <v>0.009821115398105928</v>
      </c>
    </row>
    <row r="214" spans="1:9" ht="12.75">
      <c r="A214" s="26" t="s">
        <v>176</v>
      </c>
      <c r="C214" s="29">
        <v>787</v>
      </c>
      <c r="D214" s="30">
        <v>8318</v>
      </c>
      <c r="E214" s="30">
        <v>0</v>
      </c>
      <c r="F214" s="30">
        <v>0</v>
      </c>
      <c r="G214" s="31">
        <v>0</v>
      </c>
      <c r="I214" s="32">
        <f t="shared" si="4"/>
        <v>0</v>
      </c>
    </row>
    <row r="215" spans="1:9" ht="12.75">
      <c r="A215" s="26" t="s">
        <v>177</v>
      </c>
      <c r="C215" s="29">
        <v>559</v>
      </c>
      <c r="D215" s="30">
        <v>4654</v>
      </c>
      <c r="E215" s="30">
        <v>9</v>
      </c>
      <c r="F215" s="30">
        <v>73</v>
      </c>
      <c r="G215" s="31">
        <v>0</v>
      </c>
      <c r="I215" s="32">
        <f t="shared" si="4"/>
        <v>0.015685431886549205</v>
      </c>
    </row>
    <row r="216" spans="1:9" ht="12.75">
      <c r="A216" s="26" t="s">
        <v>179</v>
      </c>
      <c r="C216" s="29">
        <v>3448</v>
      </c>
      <c r="D216" s="30">
        <v>18935</v>
      </c>
      <c r="E216" s="30">
        <v>7</v>
      </c>
      <c r="F216" s="30">
        <v>40</v>
      </c>
      <c r="G216" s="31">
        <v>0</v>
      </c>
      <c r="I216" s="32">
        <f t="shared" si="4"/>
        <v>0.002112490097702667</v>
      </c>
    </row>
    <row r="217" spans="1:9" ht="12.75">
      <c r="A217" s="26" t="s">
        <v>180</v>
      </c>
      <c r="C217" s="29">
        <v>3553</v>
      </c>
      <c r="D217" s="30">
        <v>15437</v>
      </c>
      <c r="E217" s="30">
        <v>69</v>
      </c>
      <c r="F217" s="30">
        <v>307</v>
      </c>
      <c r="G217" s="31">
        <v>0</v>
      </c>
      <c r="I217" s="32">
        <f t="shared" si="4"/>
        <v>0.019887283798665546</v>
      </c>
    </row>
    <row r="218" spans="1:9" ht="12.75">
      <c r="A218" s="26" t="s">
        <v>217</v>
      </c>
      <c r="C218" s="29">
        <v>60</v>
      </c>
      <c r="D218" s="30">
        <v>351</v>
      </c>
      <c r="E218" s="30">
        <v>0</v>
      </c>
      <c r="F218" s="30">
        <v>0</v>
      </c>
      <c r="G218" s="31">
        <v>0</v>
      </c>
      <c r="I218" s="32">
        <f t="shared" si="4"/>
        <v>0</v>
      </c>
    </row>
    <row r="219" spans="1:9" ht="12.75">
      <c r="A219" s="26" t="s">
        <v>218</v>
      </c>
      <c r="C219" s="29">
        <v>80</v>
      </c>
      <c r="D219" s="30">
        <v>140</v>
      </c>
      <c r="E219" s="30">
        <v>0</v>
      </c>
      <c r="F219" s="30">
        <v>0</v>
      </c>
      <c r="G219" s="31">
        <v>0</v>
      </c>
      <c r="I219" s="32">
        <f t="shared" si="4"/>
        <v>0</v>
      </c>
    </row>
    <row r="220" spans="1:9" ht="12.75">
      <c r="A220" s="26" t="s">
        <v>182</v>
      </c>
      <c r="C220" s="29">
        <v>571</v>
      </c>
      <c r="D220" s="30">
        <v>2159</v>
      </c>
      <c r="E220" s="30">
        <v>1</v>
      </c>
      <c r="F220" s="30">
        <v>4</v>
      </c>
      <c r="G220" s="31">
        <v>0</v>
      </c>
      <c r="I220" s="32">
        <f t="shared" si="4"/>
        <v>0.0018527095877721167</v>
      </c>
    </row>
    <row r="221" spans="1:9" ht="12.75">
      <c r="A221" s="26" t="s">
        <v>219</v>
      </c>
      <c r="C221" s="29">
        <v>172</v>
      </c>
      <c r="D221" s="30">
        <v>2019</v>
      </c>
      <c r="E221" s="30">
        <v>0</v>
      </c>
      <c r="F221" s="30">
        <v>0</v>
      </c>
      <c r="G221" s="31">
        <v>0</v>
      </c>
      <c r="I221" s="32">
        <f t="shared" si="4"/>
        <v>0</v>
      </c>
    </row>
    <row r="222" spans="1:9" ht="12.75">
      <c r="A222" s="26" t="s">
        <v>220</v>
      </c>
      <c r="C222" s="29">
        <v>254</v>
      </c>
      <c r="D222" s="30">
        <v>2066</v>
      </c>
      <c r="E222" s="30">
        <v>2</v>
      </c>
      <c r="F222" s="30">
        <v>17</v>
      </c>
      <c r="G222" s="31">
        <v>0</v>
      </c>
      <c r="I222" s="32">
        <f t="shared" si="4"/>
        <v>0.008228460793804453</v>
      </c>
    </row>
    <row r="223" spans="1:9" ht="12.75">
      <c r="A223" s="26" t="s">
        <v>183</v>
      </c>
      <c r="C223" s="29">
        <v>2915</v>
      </c>
      <c r="D223" s="30">
        <v>13600</v>
      </c>
      <c r="E223" s="30">
        <v>1</v>
      </c>
      <c r="F223" s="30">
        <v>4</v>
      </c>
      <c r="G223" s="31">
        <v>0</v>
      </c>
      <c r="I223" s="32">
        <f t="shared" si="4"/>
        <v>0.0002941176470588235</v>
      </c>
    </row>
    <row r="224" spans="1:9" ht="12.75">
      <c r="A224" s="26" t="s">
        <v>221</v>
      </c>
      <c r="C224" s="29">
        <v>698</v>
      </c>
      <c r="D224" s="30">
        <v>2946</v>
      </c>
      <c r="E224" s="30">
        <v>4</v>
      </c>
      <c r="F224" s="30">
        <v>24</v>
      </c>
      <c r="G224" s="31">
        <v>0</v>
      </c>
      <c r="I224" s="32">
        <f t="shared" si="4"/>
        <v>0.008146639511201629</v>
      </c>
    </row>
    <row r="225" spans="1:9" ht="12.75">
      <c r="A225" s="26" t="s">
        <v>184</v>
      </c>
      <c r="C225" s="29">
        <v>1528</v>
      </c>
      <c r="D225" s="30">
        <v>6327</v>
      </c>
      <c r="E225" s="30">
        <v>7</v>
      </c>
      <c r="F225" s="30">
        <v>30</v>
      </c>
      <c r="G225" s="31">
        <v>0</v>
      </c>
      <c r="I225" s="32">
        <f t="shared" si="4"/>
        <v>0.00474158368895211</v>
      </c>
    </row>
    <row r="226" spans="1:9" ht="12.75">
      <c r="A226" s="26" t="s">
        <v>185</v>
      </c>
      <c r="C226" s="29">
        <v>1205</v>
      </c>
      <c r="D226" s="30">
        <v>7931</v>
      </c>
      <c r="E226" s="30">
        <v>16</v>
      </c>
      <c r="F226" s="30">
        <v>82</v>
      </c>
      <c r="G226" s="31">
        <v>0</v>
      </c>
      <c r="I226" s="32">
        <f t="shared" si="4"/>
        <v>0.010339175387719076</v>
      </c>
    </row>
    <row r="227" spans="1:9" ht="12.75">
      <c r="A227" s="26" t="s">
        <v>186</v>
      </c>
      <c r="C227" s="29">
        <v>1549</v>
      </c>
      <c r="D227" s="30">
        <v>8690</v>
      </c>
      <c r="E227" s="30">
        <v>0</v>
      </c>
      <c r="F227" s="30">
        <v>0</v>
      </c>
      <c r="G227" s="31">
        <v>0</v>
      </c>
      <c r="I227" s="32">
        <f t="shared" si="4"/>
        <v>0</v>
      </c>
    </row>
    <row r="228" spans="1:9" ht="12.75">
      <c r="A228" s="26" t="s">
        <v>188</v>
      </c>
      <c r="C228" s="29">
        <v>631</v>
      </c>
      <c r="D228" s="30">
        <v>3374</v>
      </c>
      <c r="E228" s="30">
        <v>5</v>
      </c>
      <c r="F228" s="30">
        <v>27</v>
      </c>
      <c r="G228" s="31">
        <v>0</v>
      </c>
      <c r="I228" s="32">
        <f t="shared" si="4"/>
        <v>0.008002371072910491</v>
      </c>
    </row>
    <row r="229" spans="1:9" ht="12.75">
      <c r="A229" s="26" t="s">
        <v>189</v>
      </c>
      <c r="C229" s="29">
        <v>679</v>
      </c>
      <c r="D229" s="30">
        <v>2733</v>
      </c>
      <c r="E229" s="30">
        <v>3</v>
      </c>
      <c r="F229" s="30">
        <v>12</v>
      </c>
      <c r="G229" s="31">
        <v>0</v>
      </c>
      <c r="I229" s="32">
        <f t="shared" si="4"/>
        <v>0.0043907793633369925</v>
      </c>
    </row>
    <row r="230" spans="1:9" ht="12.75">
      <c r="A230" s="26" t="s">
        <v>222</v>
      </c>
      <c r="B230" s="26" t="s">
        <v>225</v>
      </c>
      <c r="C230" s="29">
        <v>26</v>
      </c>
      <c r="D230" s="30">
        <v>72</v>
      </c>
      <c r="E230" s="30">
        <v>2</v>
      </c>
      <c r="F230" s="30">
        <v>6</v>
      </c>
      <c r="G230" s="31">
        <v>0</v>
      </c>
      <c r="I230" s="32">
        <f t="shared" si="4"/>
        <v>0.08333333333333333</v>
      </c>
    </row>
    <row r="231" spans="1:9" ht="12.75">
      <c r="A231" s="26" t="s">
        <v>226</v>
      </c>
      <c r="C231" s="29">
        <v>18</v>
      </c>
      <c r="D231" s="30">
        <v>21</v>
      </c>
      <c r="E231" s="30">
        <v>0</v>
      </c>
      <c r="F231" s="30">
        <v>0</v>
      </c>
      <c r="G231" s="31">
        <v>0</v>
      </c>
      <c r="I231" s="32">
        <f t="shared" si="4"/>
        <v>0</v>
      </c>
    </row>
    <row r="232" spans="1:9" ht="12.75">
      <c r="A232" s="26" t="s">
        <v>190</v>
      </c>
      <c r="C232" s="29">
        <v>596</v>
      </c>
      <c r="D232" s="30">
        <v>4187</v>
      </c>
      <c r="E232" s="30">
        <v>4</v>
      </c>
      <c r="F232" s="30">
        <v>28</v>
      </c>
      <c r="G232" s="31">
        <v>0</v>
      </c>
      <c r="I232" s="32">
        <f t="shared" si="4"/>
        <v>0.006687365655600669</v>
      </c>
    </row>
    <row r="233" spans="1:9" ht="12.75">
      <c r="A233" s="30"/>
      <c r="C233" s="30"/>
      <c r="D233" s="30"/>
      <c r="E233" s="30"/>
      <c r="F233" s="31"/>
      <c r="I233" s="32"/>
    </row>
    <row r="234" spans="1:9" ht="12.75">
      <c r="A234" s="28" t="s">
        <v>98</v>
      </c>
      <c r="I234" s="32"/>
    </row>
    <row r="235" spans="1:9" ht="12.75">
      <c r="A235" s="26" t="s">
        <v>195</v>
      </c>
      <c r="C235" s="29">
        <v>293</v>
      </c>
      <c r="D235" s="30">
        <v>1070</v>
      </c>
      <c r="E235" s="30">
        <v>4</v>
      </c>
      <c r="F235" s="30">
        <v>14</v>
      </c>
      <c r="G235" s="31">
        <v>7.41666666666667</v>
      </c>
      <c r="I235" s="32">
        <f t="shared" si="4"/>
        <v>0.013084112149532711</v>
      </c>
    </row>
    <row r="236" spans="1:9" ht="12.75">
      <c r="A236" s="30"/>
      <c r="C236" s="30"/>
      <c r="D236" s="30"/>
      <c r="E236" s="30"/>
      <c r="F236" s="31"/>
      <c r="I236" s="32"/>
    </row>
    <row r="237" spans="1:9" ht="12.75">
      <c r="A237" s="28" t="s">
        <v>227</v>
      </c>
      <c r="I237" s="32"/>
    </row>
    <row r="238" spans="1:9" ht="12.75">
      <c r="A238" s="26" t="s">
        <v>195</v>
      </c>
      <c r="C238" s="29">
        <v>288</v>
      </c>
      <c r="D238" s="30">
        <v>1052</v>
      </c>
      <c r="E238" s="30">
        <v>5</v>
      </c>
      <c r="F238" s="30">
        <v>18</v>
      </c>
      <c r="G238" s="31">
        <v>7.0000000000000036</v>
      </c>
      <c r="I238" s="32">
        <f aca="true" t="shared" si="5" ref="I238:I301">F238/D238</f>
        <v>0.017110266159695818</v>
      </c>
    </row>
    <row r="239" spans="1:9" ht="12.75">
      <c r="A239" s="30"/>
      <c r="C239" s="30"/>
      <c r="D239" s="30"/>
      <c r="E239" s="30"/>
      <c r="F239" s="31"/>
      <c r="I239" s="32"/>
    </row>
    <row r="240" spans="1:9" ht="12.75">
      <c r="A240" s="28" t="s">
        <v>99</v>
      </c>
      <c r="I240" s="26" t="s">
        <v>99</v>
      </c>
    </row>
    <row r="241" spans="1:9" ht="12.75">
      <c r="A241" s="26" t="s">
        <v>191</v>
      </c>
      <c r="B241" s="26" t="s">
        <v>99</v>
      </c>
      <c r="C241" s="29">
        <v>2733</v>
      </c>
      <c r="D241" s="30">
        <v>7063</v>
      </c>
      <c r="E241" s="30">
        <v>211</v>
      </c>
      <c r="F241" s="30">
        <v>653</v>
      </c>
      <c r="G241" s="31">
        <v>1.866666666666667</v>
      </c>
      <c r="I241" s="32">
        <f t="shared" si="5"/>
        <v>0.09245363160130256</v>
      </c>
    </row>
    <row r="242" spans="1:9" ht="12.75">
      <c r="A242" s="26" t="s">
        <v>192</v>
      </c>
      <c r="C242" s="29">
        <v>725</v>
      </c>
      <c r="D242" s="30">
        <v>1139</v>
      </c>
      <c r="E242" s="30">
        <v>0</v>
      </c>
      <c r="F242" s="30">
        <v>0</v>
      </c>
      <c r="G242" s="31">
        <v>0.25</v>
      </c>
      <c r="I242" s="32">
        <f t="shared" si="5"/>
        <v>0</v>
      </c>
    </row>
    <row r="243" spans="1:9" ht="12.75">
      <c r="A243" s="26" t="s">
        <v>198</v>
      </c>
      <c r="C243" s="29">
        <v>659</v>
      </c>
      <c r="D243" s="30">
        <v>1145</v>
      </c>
      <c r="E243" s="30">
        <v>0</v>
      </c>
      <c r="F243" s="30">
        <v>0</v>
      </c>
      <c r="G243" s="31">
        <v>0.833333333333334</v>
      </c>
      <c r="I243" s="32">
        <f t="shared" si="5"/>
        <v>0</v>
      </c>
    </row>
    <row r="244" spans="1:9" ht="12.75">
      <c r="A244" s="26" t="s">
        <v>172</v>
      </c>
      <c r="C244" s="29">
        <v>1371</v>
      </c>
      <c r="D244" s="30">
        <v>6283</v>
      </c>
      <c r="E244" s="30">
        <v>0</v>
      </c>
      <c r="F244" s="30">
        <v>0</v>
      </c>
      <c r="G244" s="31">
        <v>2.75</v>
      </c>
      <c r="I244" s="32">
        <f t="shared" si="5"/>
        <v>0</v>
      </c>
    </row>
    <row r="245" spans="1:9" ht="12.75">
      <c r="A245" s="26" t="s">
        <v>173</v>
      </c>
      <c r="C245" s="29">
        <v>1067</v>
      </c>
      <c r="D245" s="30">
        <v>4725</v>
      </c>
      <c r="E245" s="30">
        <v>0</v>
      </c>
      <c r="F245" s="30">
        <v>0</v>
      </c>
      <c r="G245" s="31">
        <v>2.083333333333333</v>
      </c>
      <c r="I245" s="32">
        <f t="shared" si="5"/>
        <v>0</v>
      </c>
    </row>
    <row r="246" spans="1:9" ht="12.75">
      <c r="A246" s="26" t="s">
        <v>199</v>
      </c>
      <c r="C246" s="29">
        <v>3534</v>
      </c>
      <c r="D246" s="30">
        <v>10989</v>
      </c>
      <c r="E246" s="30">
        <v>12</v>
      </c>
      <c r="F246" s="30">
        <v>38</v>
      </c>
      <c r="G246" s="31">
        <v>4.766666666666667</v>
      </c>
      <c r="I246" s="32">
        <f t="shared" si="5"/>
        <v>0.003458003458003458</v>
      </c>
    </row>
    <row r="247" spans="1:9" ht="12.75">
      <c r="A247" s="26" t="s">
        <v>140</v>
      </c>
      <c r="C247" s="29">
        <v>2673</v>
      </c>
      <c r="D247" s="30">
        <v>7075</v>
      </c>
      <c r="E247" s="30">
        <v>0</v>
      </c>
      <c r="F247" s="30">
        <v>0</v>
      </c>
      <c r="G247" s="31">
        <v>2.0166666666666653</v>
      </c>
      <c r="I247" s="32">
        <f t="shared" si="5"/>
        <v>0</v>
      </c>
    </row>
    <row r="248" spans="1:9" ht="12.75">
      <c r="A248" s="26" t="s">
        <v>171</v>
      </c>
      <c r="C248" s="29">
        <v>13260</v>
      </c>
      <c r="D248" s="30">
        <v>67095</v>
      </c>
      <c r="E248" s="30">
        <v>0</v>
      </c>
      <c r="F248" s="30">
        <v>0</v>
      </c>
      <c r="G248" s="31">
        <v>38.96666666666667</v>
      </c>
      <c r="I248" s="32">
        <f t="shared" si="5"/>
        <v>0</v>
      </c>
    </row>
    <row r="249" spans="1:9" ht="12.75">
      <c r="A249" s="26" t="s">
        <v>200</v>
      </c>
      <c r="C249" s="29">
        <v>1650</v>
      </c>
      <c r="D249" s="30">
        <v>561</v>
      </c>
      <c r="E249" s="30">
        <v>0</v>
      </c>
      <c r="F249" s="30">
        <v>0</v>
      </c>
      <c r="G249" s="31">
        <v>0</v>
      </c>
      <c r="I249" s="32">
        <f t="shared" si="5"/>
        <v>0</v>
      </c>
    </row>
    <row r="250" spans="1:9" ht="12.75">
      <c r="A250" s="26" t="s">
        <v>201</v>
      </c>
      <c r="C250" s="29">
        <v>166</v>
      </c>
      <c r="D250" s="30">
        <v>3652</v>
      </c>
      <c r="E250" s="30">
        <v>0</v>
      </c>
      <c r="F250" s="30">
        <v>0</v>
      </c>
      <c r="G250" s="31">
        <v>1.416666666666667</v>
      </c>
      <c r="I250" s="32">
        <f t="shared" si="5"/>
        <v>0</v>
      </c>
    </row>
    <row r="251" spans="1:9" ht="12.75">
      <c r="A251" s="26" t="s">
        <v>193</v>
      </c>
      <c r="C251" s="29">
        <v>1416</v>
      </c>
      <c r="D251" s="30">
        <v>2241</v>
      </c>
      <c r="E251" s="30">
        <v>0</v>
      </c>
      <c r="F251" s="30">
        <v>0</v>
      </c>
      <c r="G251" s="31">
        <v>0.266666666666667</v>
      </c>
      <c r="I251" s="32">
        <f t="shared" si="5"/>
        <v>0</v>
      </c>
    </row>
    <row r="252" spans="1:9" ht="12.75">
      <c r="A252" s="26" t="s">
        <v>174</v>
      </c>
      <c r="C252" s="29">
        <v>728</v>
      </c>
      <c r="D252" s="30">
        <v>1116</v>
      </c>
      <c r="E252" s="30">
        <v>0</v>
      </c>
      <c r="F252" s="30">
        <v>0</v>
      </c>
      <c r="G252" s="31">
        <v>0.25</v>
      </c>
      <c r="I252" s="32">
        <f t="shared" si="5"/>
        <v>0</v>
      </c>
    </row>
    <row r="253" spans="1:9" ht="12.75">
      <c r="A253" s="26" t="s">
        <v>202</v>
      </c>
      <c r="C253" s="29">
        <v>1586</v>
      </c>
      <c r="D253" s="30">
        <v>1155</v>
      </c>
      <c r="E253" s="30">
        <v>0</v>
      </c>
      <c r="F253" s="30">
        <v>0</v>
      </c>
      <c r="G253" s="31">
        <v>0.833333333333333</v>
      </c>
      <c r="I253" s="32">
        <f t="shared" si="5"/>
        <v>0</v>
      </c>
    </row>
    <row r="254" spans="1:9" ht="12.75">
      <c r="A254" s="26" t="s">
        <v>203</v>
      </c>
      <c r="C254" s="29">
        <v>850</v>
      </c>
      <c r="D254" s="30">
        <v>3577</v>
      </c>
      <c r="E254" s="30">
        <v>2</v>
      </c>
      <c r="F254" s="30">
        <v>8</v>
      </c>
      <c r="G254" s="31">
        <v>3.333333333333335</v>
      </c>
      <c r="I254" s="32">
        <f t="shared" si="5"/>
        <v>0.0022365110427732737</v>
      </c>
    </row>
    <row r="255" spans="1:9" ht="12.75">
      <c r="A255" s="26" t="s">
        <v>175</v>
      </c>
      <c r="C255" s="29">
        <v>379</v>
      </c>
      <c r="D255" s="30">
        <v>1060</v>
      </c>
      <c r="E255" s="30">
        <v>0</v>
      </c>
      <c r="F255" s="30">
        <v>0</v>
      </c>
      <c r="G255" s="31">
        <v>0.633333333333334</v>
      </c>
      <c r="I255" s="32">
        <f t="shared" si="5"/>
        <v>0</v>
      </c>
    </row>
    <row r="256" spans="1:9" ht="12.75">
      <c r="A256" s="26" t="s">
        <v>204</v>
      </c>
      <c r="C256" s="29">
        <v>106</v>
      </c>
      <c r="D256" s="30">
        <v>1145</v>
      </c>
      <c r="E256" s="30">
        <v>0</v>
      </c>
      <c r="F256" s="30">
        <v>0</v>
      </c>
      <c r="G256" s="31">
        <v>1.35</v>
      </c>
      <c r="I256" s="32">
        <f t="shared" si="5"/>
        <v>0</v>
      </c>
    </row>
    <row r="257" spans="1:9" ht="12.75">
      <c r="A257" s="26" t="s">
        <v>205</v>
      </c>
      <c r="B257" s="26" t="s">
        <v>99</v>
      </c>
      <c r="C257" s="29">
        <v>458</v>
      </c>
      <c r="D257" s="30">
        <v>2164</v>
      </c>
      <c r="E257" s="30">
        <v>15</v>
      </c>
      <c r="F257" s="30">
        <v>71</v>
      </c>
      <c r="G257" s="31">
        <v>0.65</v>
      </c>
      <c r="I257" s="32">
        <f t="shared" si="5"/>
        <v>0.032809611829944546</v>
      </c>
    </row>
    <row r="258" spans="1:9" ht="12.75">
      <c r="A258" s="26" t="s">
        <v>161</v>
      </c>
      <c r="C258" s="29">
        <v>1800</v>
      </c>
      <c r="D258" s="30">
        <v>12051</v>
      </c>
      <c r="E258" s="30">
        <v>2</v>
      </c>
      <c r="F258" s="30">
        <v>13</v>
      </c>
      <c r="G258" s="31">
        <v>5.0500000000000025</v>
      </c>
      <c r="I258" s="32">
        <f t="shared" si="5"/>
        <v>0.0010787486515641855</v>
      </c>
    </row>
    <row r="259" spans="1:9" ht="12.75">
      <c r="A259" s="26" t="s">
        <v>206</v>
      </c>
      <c r="C259" s="29">
        <v>1738</v>
      </c>
      <c r="D259" s="30">
        <v>4637</v>
      </c>
      <c r="E259" s="30">
        <v>0</v>
      </c>
      <c r="F259" s="30">
        <v>0</v>
      </c>
      <c r="G259" s="31">
        <v>0.7999999999999997</v>
      </c>
      <c r="I259" s="32">
        <f t="shared" si="5"/>
        <v>0</v>
      </c>
    </row>
    <row r="260" spans="1:9" ht="12.75">
      <c r="A260" s="26" t="s">
        <v>207</v>
      </c>
      <c r="C260" s="29">
        <v>68</v>
      </c>
      <c r="D260" s="30">
        <v>1442</v>
      </c>
      <c r="E260" s="30">
        <v>0</v>
      </c>
      <c r="F260" s="30">
        <v>0</v>
      </c>
      <c r="G260" s="31">
        <v>0</v>
      </c>
      <c r="I260" s="32">
        <f t="shared" si="5"/>
        <v>0</v>
      </c>
    </row>
    <row r="261" spans="1:9" ht="12.75">
      <c r="A261" s="26" t="s">
        <v>208</v>
      </c>
      <c r="C261" s="29">
        <v>400</v>
      </c>
      <c r="D261" s="30">
        <v>3400</v>
      </c>
      <c r="E261" s="30">
        <v>4</v>
      </c>
      <c r="F261" s="30">
        <v>34</v>
      </c>
      <c r="G261" s="31">
        <v>2.166666666666666</v>
      </c>
      <c r="I261" s="32">
        <f t="shared" si="5"/>
        <v>0.01</v>
      </c>
    </row>
    <row r="262" spans="1:9" ht="12.75">
      <c r="A262" s="26" t="s">
        <v>209</v>
      </c>
      <c r="C262" s="29">
        <v>494</v>
      </c>
      <c r="D262" s="30">
        <v>1149</v>
      </c>
      <c r="E262" s="30">
        <v>0</v>
      </c>
      <c r="F262" s="30">
        <v>0</v>
      </c>
      <c r="G262" s="31">
        <v>0.18333333333333302</v>
      </c>
      <c r="I262" s="32">
        <f t="shared" si="5"/>
        <v>0</v>
      </c>
    </row>
    <row r="263" spans="1:9" ht="12.75">
      <c r="A263" s="26" t="s">
        <v>194</v>
      </c>
      <c r="C263" s="29">
        <v>212</v>
      </c>
      <c r="D263" s="30">
        <v>806</v>
      </c>
      <c r="E263" s="30">
        <v>0</v>
      </c>
      <c r="F263" s="30">
        <v>0</v>
      </c>
      <c r="G263" s="31">
        <v>0.333333333333334</v>
      </c>
      <c r="I263" s="32">
        <f t="shared" si="5"/>
        <v>0</v>
      </c>
    </row>
    <row r="264" spans="1:9" ht="12.75">
      <c r="A264" s="26" t="s">
        <v>210</v>
      </c>
      <c r="C264" s="29">
        <v>352</v>
      </c>
      <c r="D264" s="30">
        <v>1232</v>
      </c>
      <c r="E264" s="30">
        <v>0</v>
      </c>
      <c r="F264" s="30">
        <v>0</v>
      </c>
      <c r="G264" s="31">
        <v>0.333333333333334</v>
      </c>
      <c r="I264" s="32">
        <f t="shared" si="5"/>
        <v>0</v>
      </c>
    </row>
    <row r="265" spans="1:9" ht="12.75">
      <c r="A265" s="26" t="s">
        <v>195</v>
      </c>
      <c r="B265" s="26" t="s">
        <v>99</v>
      </c>
      <c r="C265" s="29">
        <v>264</v>
      </c>
      <c r="D265" s="30">
        <v>964</v>
      </c>
      <c r="E265" s="30">
        <v>17</v>
      </c>
      <c r="F265" s="30">
        <v>62</v>
      </c>
      <c r="G265" s="31">
        <v>0.833333333333334</v>
      </c>
      <c r="I265" s="32">
        <f t="shared" si="5"/>
        <v>0.06431535269709543</v>
      </c>
    </row>
    <row r="266" spans="1:9" ht="12.75">
      <c r="A266" s="26" t="s">
        <v>156</v>
      </c>
      <c r="C266" s="29">
        <v>3065</v>
      </c>
      <c r="D266" s="30">
        <v>9293</v>
      </c>
      <c r="E266" s="30">
        <v>4</v>
      </c>
      <c r="F266" s="30">
        <v>11</v>
      </c>
      <c r="G266" s="31">
        <v>4.166666666666668</v>
      </c>
      <c r="I266" s="32">
        <f t="shared" si="5"/>
        <v>0.0011836866458624772</v>
      </c>
    </row>
    <row r="267" spans="1:9" ht="12.75">
      <c r="A267" s="26" t="s">
        <v>176</v>
      </c>
      <c r="C267" s="29">
        <v>512</v>
      </c>
      <c r="D267" s="30">
        <v>5416</v>
      </c>
      <c r="E267" s="30">
        <v>0</v>
      </c>
      <c r="F267" s="30">
        <v>0</v>
      </c>
      <c r="G267" s="31">
        <v>1.9666666666666668</v>
      </c>
      <c r="I267" s="32">
        <f t="shared" si="5"/>
        <v>0</v>
      </c>
    </row>
    <row r="268" spans="1:9" ht="12.75">
      <c r="A268" s="26" t="s">
        <v>177</v>
      </c>
      <c r="C268" s="29">
        <v>509</v>
      </c>
      <c r="D268" s="30">
        <v>4251</v>
      </c>
      <c r="E268" s="30">
        <v>3</v>
      </c>
      <c r="F268" s="30">
        <v>25</v>
      </c>
      <c r="G268" s="31">
        <v>0.816666666666667</v>
      </c>
      <c r="I268" s="32">
        <f t="shared" si="5"/>
        <v>0.005880969183721477</v>
      </c>
    </row>
    <row r="269" spans="1:9" ht="12.75">
      <c r="A269" s="26" t="s">
        <v>211</v>
      </c>
      <c r="C269" s="29">
        <v>783</v>
      </c>
      <c r="D269" s="30">
        <v>5353</v>
      </c>
      <c r="E269" s="30">
        <v>12</v>
      </c>
      <c r="F269" s="30">
        <v>82</v>
      </c>
      <c r="G269" s="31">
        <v>2.0999999999999988</v>
      </c>
      <c r="I269" s="32">
        <f t="shared" si="5"/>
        <v>0.015318512983373809</v>
      </c>
    </row>
    <row r="270" spans="1:9" ht="12.75">
      <c r="A270" s="26" t="s">
        <v>212</v>
      </c>
      <c r="C270" s="29">
        <v>908</v>
      </c>
      <c r="D270" s="30">
        <v>5346</v>
      </c>
      <c r="E270" s="30">
        <v>2</v>
      </c>
      <c r="F270" s="30">
        <v>12</v>
      </c>
      <c r="G270" s="31">
        <v>1.933333333333335</v>
      </c>
      <c r="I270" s="32">
        <f t="shared" si="5"/>
        <v>0.002244668911335578</v>
      </c>
    </row>
    <row r="271" spans="1:9" ht="12.75">
      <c r="A271" s="26" t="s">
        <v>213</v>
      </c>
      <c r="C271" s="29">
        <v>205</v>
      </c>
      <c r="D271" s="30">
        <v>1290</v>
      </c>
      <c r="E271" s="30">
        <v>1</v>
      </c>
      <c r="F271" s="30">
        <v>8</v>
      </c>
      <c r="G271" s="31">
        <v>0.433333333333334</v>
      </c>
      <c r="I271" s="32">
        <f t="shared" si="5"/>
        <v>0.006201550387596899</v>
      </c>
    </row>
    <row r="272" spans="1:9" ht="12.75">
      <c r="A272" s="26" t="s">
        <v>214</v>
      </c>
      <c r="C272" s="29">
        <v>217</v>
      </c>
      <c r="D272" s="30">
        <v>494</v>
      </c>
      <c r="E272" s="30">
        <v>0</v>
      </c>
      <c r="F272" s="30">
        <v>0</v>
      </c>
      <c r="G272" s="31">
        <v>0.116666666666667</v>
      </c>
      <c r="I272" s="32">
        <f t="shared" si="5"/>
        <v>0</v>
      </c>
    </row>
    <row r="273" spans="1:9" ht="12.75">
      <c r="A273" s="26" t="s">
        <v>215</v>
      </c>
      <c r="C273" s="29">
        <v>101</v>
      </c>
      <c r="D273" s="30">
        <v>1652</v>
      </c>
      <c r="E273" s="30">
        <v>0</v>
      </c>
      <c r="F273" s="30">
        <v>0</v>
      </c>
      <c r="G273" s="31">
        <v>0.1</v>
      </c>
      <c r="I273" s="32">
        <f t="shared" si="5"/>
        <v>0</v>
      </c>
    </row>
    <row r="274" spans="1:9" ht="12.75">
      <c r="A274" s="26" t="s">
        <v>178</v>
      </c>
      <c r="C274" s="29">
        <v>1084</v>
      </c>
      <c r="D274" s="30">
        <v>4510</v>
      </c>
      <c r="E274" s="30">
        <v>1</v>
      </c>
      <c r="F274" s="30">
        <v>4</v>
      </c>
      <c r="G274" s="31">
        <v>1.7666666666666668</v>
      </c>
      <c r="I274" s="32">
        <f t="shared" si="5"/>
        <v>0.0008869179600886918</v>
      </c>
    </row>
    <row r="275" spans="1:9" ht="12.75">
      <c r="A275" s="26" t="s">
        <v>216</v>
      </c>
      <c r="C275" s="29">
        <v>619</v>
      </c>
      <c r="D275" s="30">
        <v>4545</v>
      </c>
      <c r="E275" s="30">
        <v>0</v>
      </c>
      <c r="F275" s="30">
        <v>0</v>
      </c>
      <c r="G275" s="31">
        <v>0.9833333333333343</v>
      </c>
      <c r="I275" s="32">
        <f t="shared" si="5"/>
        <v>0</v>
      </c>
    </row>
    <row r="276" spans="1:9" ht="12.75">
      <c r="A276" s="26" t="s">
        <v>179</v>
      </c>
      <c r="C276" s="29">
        <v>3632</v>
      </c>
      <c r="D276" s="30">
        <v>19231</v>
      </c>
      <c r="E276" s="30">
        <v>0</v>
      </c>
      <c r="F276" s="30">
        <v>0</v>
      </c>
      <c r="G276" s="31">
        <v>6.533333333333336</v>
      </c>
      <c r="I276" s="32">
        <f t="shared" si="5"/>
        <v>0</v>
      </c>
    </row>
    <row r="277" spans="1:9" ht="12.75">
      <c r="A277" s="26" t="s">
        <v>180</v>
      </c>
      <c r="C277" s="29">
        <v>3750</v>
      </c>
      <c r="D277" s="30">
        <v>15685</v>
      </c>
      <c r="E277" s="30">
        <v>2</v>
      </c>
      <c r="F277" s="30">
        <v>8</v>
      </c>
      <c r="G277" s="31">
        <v>5.249999999999993</v>
      </c>
      <c r="I277" s="32">
        <f t="shared" si="5"/>
        <v>0.0005100414408670704</v>
      </c>
    </row>
    <row r="278" spans="1:9" ht="12.75">
      <c r="A278" s="26" t="s">
        <v>181</v>
      </c>
      <c r="C278" s="29">
        <v>704</v>
      </c>
      <c r="D278" s="30">
        <v>10586</v>
      </c>
      <c r="E278" s="30">
        <v>0</v>
      </c>
      <c r="F278" s="30">
        <v>0</v>
      </c>
      <c r="G278" s="31">
        <v>2.066666666666669</v>
      </c>
      <c r="I278" s="32">
        <f t="shared" si="5"/>
        <v>0</v>
      </c>
    </row>
    <row r="279" spans="1:9" ht="12.75">
      <c r="A279" s="26" t="s">
        <v>217</v>
      </c>
      <c r="C279" s="29">
        <v>60</v>
      </c>
      <c r="D279" s="30">
        <v>357</v>
      </c>
      <c r="E279" s="30">
        <v>0</v>
      </c>
      <c r="F279" s="30">
        <v>0</v>
      </c>
      <c r="G279" s="31">
        <v>0.166666666666667</v>
      </c>
      <c r="I279" s="32">
        <f t="shared" si="5"/>
        <v>0</v>
      </c>
    </row>
    <row r="280" spans="1:9" ht="12.75">
      <c r="A280" s="26" t="s">
        <v>218</v>
      </c>
      <c r="C280" s="29">
        <v>80</v>
      </c>
      <c r="D280" s="30">
        <v>140</v>
      </c>
      <c r="E280" s="30">
        <v>0</v>
      </c>
      <c r="F280" s="30">
        <v>0</v>
      </c>
      <c r="G280" s="31">
        <v>0</v>
      </c>
      <c r="I280" s="32">
        <f t="shared" si="5"/>
        <v>0</v>
      </c>
    </row>
    <row r="281" spans="1:9" ht="12.75">
      <c r="A281" s="26" t="s">
        <v>182</v>
      </c>
      <c r="C281" s="29">
        <v>528</v>
      </c>
      <c r="D281" s="30">
        <v>1997</v>
      </c>
      <c r="E281" s="30">
        <v>0</v>
      </c>
      <c r="F281" s="30">
        <v>0</v>
      </c>
      <c r="G281" s="31">
        <v>0.6</v>
      </c>
      <c r="I281" s="32">
        <f t="shared" si="5"/>
        <v>0</v>
      </c>
    </row>
    <row r="282" spans="1:9" ht="12.75">
      <c r="A282" s="26" t="s">
        <v>219</v>
      </c>
      <c r="C282" s="29">
        <v>74</v>
      </c>
      <c r="D282" s="30">
        <v>869</v>
      </c>
      <c r="E282" s="30">
        <v>0</v>
      </c>
      <c r="F282" s="30">
        <v>0</v>
      </c>
      <c r="G282" s="31">
        <v>0.733333333333334</v>
      </c>
      <c r="I282" s="32">
        <f t="shared" si="5"/>
        <v>0</v>
      </c>
    </row>
    <row r="283" spans="1:9" ht="12.75">
      <c r="A283" s="26" t="s">
        <v>220</v>
      </c>
      <c r="B283" s="26" t="s">
        <v>99</v>
      </c>
      <c r="C283" s="29">
        <v>249</v>
      </c>
      <c r="D283" s="30">
        <v>2026</v>
      </c>
      <c r="E283" s="30">
        <v>7</v>
      </c>
      <c r="F283" s="30">
        <v>57</v>
      </c>
      <c r="G283" s="31">
        <v>0.766666666666667</v>
      </c>
      <c r="I283" s="32">
        <f t="shared" si="5"/>
        <v>0.02813425468904245</v>
      </c>
    </row>
    <row r="284" spans="1:9" ht="12.75">
      <c r="A284" s="26" t="s">
        <v>228</v>
      </c>
      <c r="B284" s="26" t="s">
        <v>99</v>
      </c>
      <c r="C284" s="29">
        <v>10</v>
      </c>
      <c r="D284" s="30">
        <v>47</v>
      </c>
      <c r="E284" s="30">
        <v>208</v>
      </c>
      <c r="F284" s="30">
        <v>988</v>
      </c>
      <c r="G284" s="31">
        <v>0.25</v>
      </c>
      <c r="I284" s="32">
        <f t="shared" si="5"/>
        <v>21.02127659574468</v>
      </c>
    </row>
    <row r="285" spans="1:9" ht="12.75">
      <c r="A285" s="26" t="s">
        <v>183</v>
      </c>
      <c r="C285" s="29">
        <v>2077</v>
      </c>
      <c r="D285" s="30">
        <v>9732</v>
      </c>
      <c r="E285" s="30">
        <v>1</v>
      </c>
      <c r="F285" s="30">
        <v>5</v>
      </c>
      <c r="G285" s="31">
        <v>1.7833333333333332</v>
      </c>
      <c r="I285" s="32">
        <f t="shared" si="5"/>
        <v>0.0005137690094533497</v>
      </c>
    </row>
    <row r="286" spans="1:9" ht="12.75">
      <c r="A286" s="26" t="s">
        <v>221</v>
      </c>
      <c r="B286" s="26" t="s">
        <v>99</v>
      </c>
      <c r="C286" s="29">
        <v>40</v>
      </c>
      <c r="D286" s="30">
        <v>168</v>
      </c>
      <c r="E286" s="30">
        <v>456</v>
      </c>
      <c r="F286" s="30">
        <v>1918</v>
      </c>
      <c r="G286" s="31">
        <v>0.833333333333333</v>
      </c>
      <c r="I286" s="32">
        <f t="shared" si="5"/>
        <v>11.416666666666666</v>
      </c>
    </row>
    <row r="287" spans="1:9" ht="12.75">
      <c r="A287" s="26" t="s">
        <v>184</v>
      </c>
      <c r="C287" s="29">
        <v>1542</v>
      </c>
      <c r="D287" s="30">
        <v>6385</v>
      </c>
      <c r="E287" s="30">
        <v>0</v>
      </c>
      <c r="F287" s="30">
        <v>0</v>
      </c>
      <c r="G287" s="31">
        <v>4.699999999999999</v>
      </c>
      <c r="I287" s="32">
        <f t="shared" si="5"/>
        <v>0</v>
      </c>
    </row>
    <row r="288" spans="1:9" ht="12.75">
      <c r="A288" s="26" t="s">
        <v>185</v>
      </c>
      <c r="C288" s="29">
        <v>1030</v>
      </c>
      <c r="D288" s="30">
        <v>6774</v>
      </c>
      <c r="E288" s="30">
        <v>0</v>
      </c>
      <c r="F288" s="30">
        <v>0</v>
      </c>
      <c r="G288" s="31">
        <v>2.6833333333333353</v>
      </c>
      <c r="I288" s="32">
        <f t="shared" si="5"/>
        <v>0</v>
      </c>
    </row>
    <row r="289" spans="1:9" ht="12.75">
      <c r="A289" s="26" t="s">
        <v>186</v>
      </c>
      <c r="C289" s="29">
        <v>1349</v>
      </c>
      <c r="D289" s="30">
        <v>7561</v>
      </c>
      <c r="E289" s="30">
        <v>0</v>
      </c>
      <c r="F289" s="30">
        <v>0</v>
      </c>
      <c r="G289" s="31">
        <v>1.6500000000000012</v>
      </c>
      <c r="I289" s="32">
        <f t="shared" si="5"/>
        <v>0</v>
      </c>
    </row>
    <row r="290" spans="1:9" ht="12.75">
      <c r="A290" s="26" t="s">
        <v>187</v>
      </c>
      <c r="C290" s="29">
        <v>32</v>
      </c>
      <c r="D290" s="30">
        <v>185</v>
      </c>
      <c r="E290" s="30">
        <v>0</v>
      </c>
      <c r="F290" s="30">
        <v>0</v>
      </c>
      <c r="G290" s="31">
        <v>0.1</v>
      </c>
      <c r="I290" s="32">
        <f t="shared" si="5"/>
        <v>0</v>
      </c>
    </row>
    <row r="291" spans="1:9" ht="12.75">
      <c r="A291" s="26" t="s">
        <v>188</v>
      </c>
      <c r="C291" s="29">
        <v>576</v>
      </c>
      <c r="D291" s="30">
        <v>3092</v>
      </c>
      <c r="E291" s="30">
        <v>0</v>
      </c>
      <c r="F291" s="30">
        <v>0</v>
      </c>
      <c r="G291" s="31">
        <v>1.499999999999999</v>
      </c>
      <c r="I291" s="32">
        <f t="shared" si="5"/>
        <v>0</v>
      </c>
    </row>
    <row r="292" spans="1:9" ht="12.75">
      <c r="A292" s="26" t="s">
        <v>189</v>
      </c>
      <c r="C292" s="29">
        <v>671</v>
      </c>
      <c r="D292" s="30">
        <v>2701</v>
      </c>
      <c r="E292" s="30">
        <v>2</v>
      </c>
      <c r="F292" s="30">
        <v>8</v>
      </c>
      <c r="G292" s="31">
        <v>2.2499999999999973</v>
      </c>
      <c r="I292" s="32">
        <f t="shared" si="5"/>
        <v>0.002961865975564606</v>
      </c>
    </row>
    <row r="293" spans="1:9" ht="12.75">
      <c r="A293" s="26" t="s">
        <v>196</v>
      </c>
      <c r="C293" s="29">
        <v>351</v>
      </c>
      <c r="D293" s="30">
        <v>908</v>
      </c>
      <c r="E293" s="30">
        <v>0</v>
      </c>
      <c r="F293" s="30">
        <v>0</v>
      </c>
      <c r="G293" s="31">
        <v>0.683333333333333</v>
      </c>
      <c r="I293" s="32">
        <f t="shared" si="5"/>
        <v>0</v>
      </c>
    </row>
    <row r="294" spans="1:9" ht="12.75">
      <c r="A294" s="26" t="s">
        <v>222</v>
      </c>
      <c r="C294" s="29">
        <v>25</v>
      </c>
      <c r="D294" s="30">
        <v>69</v>
      </c>
      <c r="E294" s="30">
        <v>0</v>
      </c>
      <c r="F294" s="30">
        <v>0</v>
      </c>
      <c r="G294" s="31">
        <v>0.25</v>
      </c>
      <c r="I294" s="32">
        <f t="shared" si="5"/>
        <v>0</v>
      </c>
    </row>
    <row r="295" spans="1:9" ht="12.75">
      <c r="A295" s="26" t="s">
        <v>226</v>
      </c>
      <c r="C295" s="29">
        <v>16</v>
      </c>
      <c r="D295" s="30">
        <v>19</v>
      </c>
      <c r="E295" s="30">
        <v>0</v>
      </c>
      <c r="F295" s="30">
        <v>0</v>
      </c>
      <c r="G295" s="31">
        <v>0.1</v>
      </c>
      <c r="I295" s="32">
        <f t="shared" si="5"/>
        <v>0</v>
      </c>
    </row>
    <row r="296" spans="1:9" ht="12.75">
      <c r="A296" s="26" t="s">
        <v>190</v>
      </c>
      <c r="C296" s="29">
        <v>532</v>
      </c>
      <c r="D296" s="30">
        <v>3738</v>
      </c>
      <c r="E296" s="30">
        <v>0</v>
      </c>
      <c r="F296" s="30">
        <v>0</v>
      </c>
      <c r="G296" s="31">
        <v>0.333333333333334</v>
      </c>
      <c r="I296" s="32">
        <f t="shared" si="5"/>
        <v>0</v>
      </c>
    </row>
    <row r="297" spans="1:9" ht="12.75">
      <c r="A297" s="30"/>
      <c r="C297" s="30"/>
      <c r="D297" s="30"/>
      <c r="E297" s="30"/>
      <c r="F297" s="31"/>
      <c r="I297" s="32"/>
    </row>
    <row r="298" spans="1:9" ht="12.75">
      <c r="A298" s="28" t="s">
        <v>229</v>
      </c>
      <c r="I298" s="26" t="s">
        <v>229</v>
      </c>
    </row>
    <row r="299" spans="1:9" ht="12.75">
      <c r="A299" s="26" t="s">
        <v>172</v>
      </c>
      <c r="C299" s="29">
        <v>529</v>
      </c>
      <c r="D299" s="30">
        <v>2487</v>
      </c>
      <c r="E299" s="30">
        <v>0</v>
      </c>
      <c r="F299" s="30">
        <v>0</v>
      </c>
      <c r="G299" s="31">
        <v>0.6</v>
      </c>
      <c r="I299" s="32">
        <f t="shared" si="5"/>
        <v>0</v>
      </c>
    </row>
    <row r="300" spans="1:9" ht="12.75">
      <c r="A300" s="26" t="s">
        <v>173</v>
      </c>
      <c r="C300" s="29">
        <v>444</v>
      </c>
      <c r="D300" s="30">
        <v>2051</v>
      </c>
      <c r="E300" s="30">
        <v>0</v>
      </c>
      <c r="F300" s="30">
        <v>0</v>
      </c>
      <c r="G300" s="31">
        <v>0.816666666666667</v>
      </c>
      <c r="I300" s="32">
        <f t="shared" si="5"/>
        <v>0</v>
      </c>
    </row>
    <row r="301" spans="1:9" ht="12.75">
      <c r="A301" s="26" t="s">
        <v>171</v>
      </c>
      <c r="C301" s="29">
        <v>3659</v>
      </c>
      <c r="D301" s="30">
        <v>18679</v>
      </c>
      <c r="E301" s="30">
        <v>0</v>
      </c>
      <c r="F301" s="30">
        <v>0</v>
      </c>
      <c r="G301" s="31">
        <v>2.9333333333333353</v>
      </c>
      <c r="I301" s="32">
        <f t="shared" si="5"/>
        <v>0</v>
      </c>
    </row>
    <row r="302" spans="1:9" ht="12.75">
      <c r="A302" s="26" t="s">
        <v>203</v>
      </c>
      <c r="C302" s="29">
        <v>282</v>
      </c>
      <c r="D302" s="30">
        <v>1184</v>
      </c>
      <c r="E302" s="30">
        <v>0</v>
      </c>
      <c r="F302" s="30">
        <v>0</v>
      </c>
      <c r="G302" s="31">
        <v>0.433333333333333</v>
      </c>
      <c r="I302" s="32">
        <f aca="true" t="shared" si="6" ref="I302:I365">F302/D302</f>
        <v>0</v>
      </c>
    </row>
    <row r="303" spans="1:9" ht="12.75">
      <c r="A303" s="26" t="s">
        <v>175</v>
      </c>
      <c r="C303" s="29">
        <v>819</v>
      </c>
      <c r="D303" s="30">
        <v>2290</v>
      </c>
      <c r="E303" s="30">
        <v>0</v>
      </c>
      <c r="F303" s="30">
        <v>0</v>
      </c>
      <c r="G303" s="31">
        <v>2.333333333333334</v>
      </c>
      <c r="I303" s="32">
        <f t="shared" si="6"/>
        <v>0</v>
      </c>
    </row>
    <row r="304" spans="1:9" ht="12.75">
      <c r="A304" s="26" t="s">
        <v>195</v>
      </c>
      <c r="C304" s="29">
        <v>288</v>
      </c>
      <c r="D304" s="30">
        <v>1052</v>
      </c>
      <c r="E304" s="30">
        <v>0</v>
      </c>
      <c r="F304" s="30">
        <v>0</v>
      </c>
      <c r="G304" s="31">
        <v>0.5499999999999999</v>
      </c>
      <c r="I304" s="32">
        <f t="shared" si="6"/>
        <v>0</v>
      </c>
    </row>
    <row r="305" spans="1:9" ht="12.75">
      <c r="A305" s="26" t="s">
        <v>156</v>
      </c>
      <c r="C305" s="29">
        <v>713</v>
      </c>
      <c r="D305" s="30">
        <v>2879</v>
      </c>
      <c r="E305" s="30">
        <v>0</v>
      </c>
      <c r="F305" s="30">
        <v>0</v>
      </c>
      <c r="G305" s="31">
        <v>0.9166666666666663</v>
      </c>
      <c r="I305" s="32">
        <f t="shared" si="6"/>
        <v>0</v>
      </c>
    </row>
    <row r="306" spans="1:9" ht="12.75">
      <c r="A306" s="26" t="s">
        <v>176</v>
      </c>
      <c r="C306" s="29">
        <v>187</v>
      </c>
      <c r="D306" s="30">
        <v>1933</v>
      </c>
      <c r="E306" s="30">
        <v>0</v>
      </c>
      <c r="F306" s="30">
        <v>0</v>
      </c>
      <c r="G306" s="31">
        <v>0.4</v>
      </c>
      <c r="I306" s="32">
        <f t="shared" si="6"/>
        <v>0</v>
      </c>
    </row>
    <row r="307" spans="1:9" ht="12.75">
      <c r="A307" s="26" t="s">
        <v>177</v>
      </c>
      <c r="B307" s="26" t="s">
        <v>229</v>
      </c>
      <c r="C307" s="29">
        <v>185</v>
      </c>
      <c r="D307" s="30">
        <v>1560</v>
      </c>
      <c r="E307" s="30">
        <v>3</v>
      </c>
      <c r="F307" s="30">
        <v>50</v>
      </c>
      <c r="G307" s="31">
        <v>0.266666666666667</v>
      </c>
      <c r="I307" s="32">
        <f t="shared" si="6"/>
        <v>0.03205128205128205</v>
      </c>
    </row>
    <row r="308" spans="1:9" ht="12.75">
      <c r="A308" s="26" t="s">
        <v>179</v>
      </c>
      <c r="C308" s="29">
        <v>216</v>
      </c>
      <c r="D308" s="30">
        <v>1188</v>
      </c>
      <c r="E308" s="30">
        <v>0</v>
      </c>
      <c r="F308" s="30">
        <v>0</v>
      </c>
      <c r="G308" s="31">
        <v>0.333333333333333</v>
      </c>
      <c r="I308" s="32">
        <f t="shared" si="6"/>
        <v>0</v>
      </c>
    </row>
    <row r="309" spans="1:9" ht="12.75">
      <c r="A309" s="26" t="s">
        <v>180</v>
      </c>
      <c r="C309" s="29">
        <v>244</v>
      </c>
      <c r="D309" s="30">
        <v>1059</v>
      </c>
      <c r="E309" s="30">
        <v>0</v>
      </c>
      <c r="F309" s="30">
        <v>0</v>
      </c>
      <c r="G309" s="31">
        <v>0.6</v>
      </c>
      <c r="I309" s="32">
        <f t="shared" si="6"/>
        <v>0</v>
      </c>
    </row>
    <row r="310" spans="1:9" ht="12.75">
      <c r="A310" s="26" t="s">
        <v>181</v>
      </c>
      <c r="C310" s="29">
        <v>181</v>
      </c>
      <c r="D310" s="30">
        <v>2733</v>
      </c>
      <c r="E310" s="30">
        <v>0</v>
      </c>
      <c r="F310" s="30">
        <v>0</v>
      </c>
      <c r="G310" s="31">
        <v>0.1</v>
      </c>
      <c r="I310" s="32">
        <f t="shared" si="6"/>
        <v>0</v>
      </c>
    </row>
    <row r="311" spans="1:9" ht="12.75">
      <c r="A311" s="26" t="s">
        <v>219</v>
      </c>
      <c r="C311" s="29">
        <v>172</v>
      </c>
      <c r="D311" s="30">
        <v>2020</v>
      </c>
      <c r="E311" s="30">
        <v>0</v>
      </c>
      <c r="F311" s="30">
        <v>0</v>
      </c>
      <c r="G311" s="31">
        <v>0.30000000000000004</v>
      </c>
      <c r="I311" s="32">
        <f t="shared" si="6"/>
        <v>0</v>
      </c>
    </row>
    <row r="312" spans="1:9" ht="12.75">
      <c r="A312" s="26" t="s">
        <v>183</v>
      </c>
      <c r="C312" s="29">
        <v>224</v>
      </c>
      <c r="D312" s="30">
        <v>1031</v>
      </c>
      <c r="E312" s="30">
        <v>4</v>
      </c>
      <c r="F312" s="30">
        <v>18</v>
      </c>
      <c r="G312" s="31">
        <v>0.166666666666667</v>
      </c>
      <c r="I312" s="32">
        <f t="shared" si="6"/>
        <v>0.01745877788554801</v>
      </c>
    </row>
    <row r="313" spans="1:9" ht="12.75">
      <c r="A313" s="26" t="s">
        <v>221</v>
      </c>
      <c r="C313" s="29">
        <v>702</v>
      </c>
      <c r="D313" s="30">
        <v>2963</v>
      </c>
      <c r="E313" s="30">
        <v>2</v>
      </c>
      <c r="F313" s="30">
        <v>20</v>
      </c>
      <c r="G313" s="31">
        <v>0.733333333333333</v>
      </c>
      <c r="I313" s="32">
        <f t="shared" si="6"/>
        <v>0.006749915626054675</v>
      </c>
    </row>
    <row r="314" spans="1:9" ht="12.75">
      <c r="A314" s="26" t="s">
        <v>184</v>
      </c>
      <c r="C314" s="29">
        <v>508</v>
      </c>
      <c r="D314" s="30">
        <v>2103</v>
      </c>
      <c r="E314" s="30">
        <v>1</v>
      </c>
      <c r="F314" s="30">
        <v>4</v>
      </c>
      <c r="G314" s="31">
        <v>1.1</v>
      </c>
      <c r="I314" s="32">
        <f t="shared" si="6"/>
        <v>0.0019020446980504042</v>
      </c>
    </row>
    <row r="315" spans="1:9" ht="12.75">
      <c r="A315" s="26" t="s">
        <v>186</v>
      </c>
      <c r="C315" s="29">
        <v>374</v>
      </c>
      <c r="D315" s="30">
        <v>2095</v>
      </c>
      <c r="E315" s="30">
        <v>0</v>
      </c>
      <c r="F315" s="30">
        <v>0</v>
      </c>
      <c r="G315" s="31">
        <v>0.266666666666667</v>
      </c>
      <c r="I315" s="32">
        <f t="shared" si="6"/>
        <v>0</v>
      </c>
    </row>
    <row r="316" spans="1:9" ht="12.75">
      <c r="A316" s="26" t="s">
        <v>188</v>
      </c>
      <c r="C316" s="29">
        <v>376</v>
      </c>
      <c r="D316" s="30">
        <v>2011</v>
      </c>
      <c r="E316" s="30">
        <v>0</v>
      </c>
      <c r="F316" s="30">
        <v>0</v>
      </c>
      <c r="G316" s="31">
        <v>0.583333333333334</v>
      </c>
      <c r="I316" s="32">
        <f t="shared" si="6"/>
        <v>0</v>
      </c>
    </row>
    <row r="317" spans="1:9" ht="12.75">
      <c r="A317" s="26" t="s">
        <v>189</v>
      </c>
      <c r="C317" s="29">
        <v>434</v>
      </c>
      <c r="D317" s="30">
        <v>1753</v>
      </c>
      <c r="E317" s="30">
        <v>0</v>
      </c>
      <c r="F317" s="30">
        <v>0</v>
      </c>
      <c r="G317" s="31">
        <v>1.683333333333334</v>
      </c>
      <c r="I317" s="32">
        <f t="shared" si="6"/>
        <v>0</v>
      </c>
    </row>
    <row r="318" spans="1:9" ht="12.75">
      <c r="A318" s="26" t="s">
        <v>226</v>
      </c>
      <c r="C318" s="29">
        <v>18</v>
      </c>
      <c r="D318" s="30">
        <v>21</v>
      </c>
      <c r="E318" s="30">
        <v>0</v>
      </c>
      <c r="F318" s="30">
        <v>0</v>
      </c>
      <c r="G318" s="31">
        <v>0.116666666666667</v>
      </c>
      <c r="I318" s="32">
        <f t="shared" si="6"/>
        <v>0</v>
      </c>
    </row>
    <row r="319" spans="1:9" ht="12.75">
      <c r="A319" s="30"/>
      <c r="C319" s="30"/>
      <c r="D319" s="30"/>
      <c r="E319" s="30"/>
      <c r="F319" s="31"/>
      <c r="I319" s="32"/>
    </row>
    <row r="320" spans="1:9" ht="12.75">
      <c r="A320" s="28" t="s">
        <v>96</v>
      </c>
      <c r="I320" s="26" t="s">
        <v>96</v>
      </c>
    </row>
    <row r="321" spans="1:9" ht="12.75">
      <c r="A321" s="26" t="s">
        <v>230</v>
      </c>
      <c r="B321" s="26" t="s">
        <v>96</v>
      </c>
      <c r="C321" s="29">
        <v>136</v>
      </c>
      <c r="D321" s="30">
        <v>1020</v>
      </c>
      <c r="E321" s="30">
        <v>29</v>
      </c>
      <c r="F321" s="30">
        <v>218</v>
      </c>
      <c r="G321" s="31">
        <v>0</v>
      </c>
      <c r="I321" s="32">
        <f t="shared" si="6"/>
        <v>0.21372549019607842</v>
      </c>
    </row>
    <row r="322" spans="1:9" ht="12.75">
      <c r="A322" s="26" t="s">
        <v>221</v>
      </c>
      <c r="C322" s="29">
        <v>0</v>
      </c>
      <c r="D322" s="30">
        <v>0</v>
      </c>
      <c r="E322" s="30">
        <v>8</v>
      </c>
      <c r="F322" s="30">
        <v>33</v>
      </c>
      <c r="G322" s="31">
        <v>0</v>
      </c>
      <c r="I322" s="32" t="e">
        <f t="shared" si="6"/>
        <v>#DIV/0!</v>
      </c>
    </row>
    <row r="323" spans="1:9" ht="12.75">
      <c r="A323" s="26" t="s">
        <v>187</v>
      </c>
      <c r="B323" s="26" t="s">
        <v>96</v>
      </c>
      <c r="C323" s="29">
        <v>32</v>
      </c>
      <c r="D323" s="30">
        <v>185</v>
      </c>
      <c r="E323" s="30">
        <v>1</v>
      </c>
      <c r="F323" s="30">
        <v>6</v>
      </c>
      <c r="G323" s="31">
        <v>0</v>
      </c>
      <c r="I323" s="32">
        <f t="shared" si="6"/>
        <v>0.032432432432432434</v>
      </c>
    </row>
    <row r="324" spans="1:9" ht="12.75">
      <c r="A324" s="26" t="s">
        <v>222</v>
      </c>
      <c r="B324" s="26" t="s">
        <v>96</v>
      </c>
      <c r="C324" s="29">
        <v>25</v>
      </c>
      <c r="D324" s="30">
        <v>69</v>
      </c>
      <c r="E324" s="30">
        <v>1</v>
      </c>
      <c r="F324" s="30">
        <v>3</v>
      </c>
      <c r="G324" s="31">
        <v>0</v>
      </c>
      <c r="I324" s="32">
        <f t="shared" si="6"/>
        <v>0.043478260869565216</v>
      </c>
    </row>
    <row r="325" spans="1:9" ht="12.75">
      <c r="A325" s="26" t="s">
        <v>226</v>
      </c>
      <c r="B325" s="26" t="s">
        <v>96</v>
      </c>
      <c r="C325" s="29">
        <v>16</v>
      </c>
      <c r="D325" s="30">
        <v>19</v>
      </c>
      <c r="E325" s="30">
        <v>2</v>
      </c>
      <c r="F325" s="30">
        <v>2</v>
      </c>
      <c r="G325" s="31">
        <v>0</v>
      </c>
      <c r="I325" s="32">
        <f t="shared" si="6"/>
        <v>0.10526315789473684</v>
      </c>
    </row>
    <row r="326" spans="1:9" ht="12.75">
      <c r="A326" s="30"/>
      <c r="C326" s="30"/>
      <c r="D326" s="30"/>
      <c r="E326" s="30"/>
      <c r="F326" s="31"/>
      <c r="I326" s="32"/>
    </row>
    <row r="327" spans="1:9" ht="12.75">
      <c r="A327" s="28" t="s">
        <v>231</v>
      </c>
      <c r="I327" s="26" t="s">
        <v>231</v>
      </c>
    </row>
    <row r="328" spans="1:9" ht="12.75">
      <c r="A328" s="26" t="s">
        <v>172</v>
      </c>
      <c r="B328" s="26" t="s">
        <v>231</v>
      </c>
      <c r="C328" s="29">
        <v>321</v>
      </c>
      <c r="D328" s="30">
        <v>1396</v>
      </c>
      <c r="E328" s="30">
        <v>53</v>
      </c>
      <c r="F328" s="30">
        <v>230</v>
      </c>
      <c r="G328" s="31">
        <v>2</v>
      </c>
      <c r="I328" s="32">
        <f t="shared" si="6"/>
        <v>0.16475644699140402</v>
      </c>
    </row>
    <row r="329" spans="1:9" ht="12.75">
      <c r="A329" s="26" t="s">
        <v>219</v>
      </c>
      <c r="B329" s="26" t="s">
        <v>231</v>
      </c>
      <c r="C329" s="29">
        <v>74</v>
      </c>
      <c r="D329" s="30">
        <v>869</v>
      </c>
      <c r="E329" s="30">
        <v>98</v>
      </c>
      <c r="F329" s="30">
        <v>1155</v>
      </c>
      <c r="G329" s="31">
        <v>1</v>
      </c>
      <c r="I329" s="32">
        <f t="shared" si="6"/>
        <v>1.3291139240506329</v>
      </c>
    </row>
    <row r="330" spans="1:9" ht="12.75">
      <c r="A330" s="26" t="s">
        <v>188</v>
      </c>
      <c r="B330" s="26" t="s">
        <v>231</v>
      </c>
      <c r="C330" s="29">
        <v>276</v>
      </c>
      <c r="D330" s="30">
        <v>1478</v>
      </c>
      <c r="E330" s="30">
        <v>8</v>
      </c>
      <c r="F330" s="30">
        <v>43</v>
      </c>
      <c r="G330" s="31">
        <v>1.25</v>
      </c>
      <c r="I330" s="32">
        <f t="shared" si="6"/>
        <v>0.029093369418132613</v>
      </c>
    </row>
    <row r="331" spans="1:9" ht="12.75">
      <c r="A331" s="30"/>
      <c r="C331" s="30"/>
      <c r="D331" s="30"/>
      <c r="E331" s="30"/>
      <c r="F331" s="31"/>
      <c r="I331" s="32"/>
    </row>
    <row r="332" spans="1:9" ht="12.75">
      <c r="A332" s="28" t="s">
        <v>168</v>
      </c>
      <c r="I332" s="26" t="s">
        <v>168</v>
      </c>
    </row>
    <row r="333" spans="1:9" ht="12.75">
      <c r="A333" s="26" t="s">
        <v>175</v>
      </c>
      <c r="C333" s="29">
        <v>820</v>
      </c>
      <c r="D333" s="30">
        <v>2311</v>
      </c>
      <c r="E333" s="30">
        <v>2</v>
      </c>
      <c r="F333" s="30">
        <v>4</v>
      </c>
      <c r="G333" s="31">
        <v>0.05</v>
      </c>
      <c r="I333" s="32">
        <f t="shared" si="6"/>
        <v>0.0017308524448290783</v>
      </c>
    </row>
    <row r="334" spans="1:9" ht="12.75">
      <c r="A334" s="26" t="s">
        <v>177</v>
      </c>
      <c r="B334" s="26" t="s">
        <v>168</v>
      </c>
      <c r="C334" s="29">
        <v>135</v>
      </c>
      <c r="D334" s="30">
        <v>1124</v>
      </c>
      <c r="E334" s="30">
        <v>6</v>
      </c>
      <c r="F334" s="30">
        <v>50</v>
      </c>
      <c r="G334" s="31">
        <v>2.91666666666667</v>
      </c>
      <c r="I334" s="32">
        <f t="shared" si="6"/>
        <v>0.04448398576512456</v>
      </c>
    </row>
    <row r="335" spans="1:9" ht="12.75">
      <c r="A335" s="26" t="s">
        <v>214</v>
      </c>
      <c r="C335" s="29">
        <v>217</v>
      </c>
      <c r="D335" s="30">
        <v>494</v>
      </c>
      <c r="E335" s="30">
        <v>1</v>
      </c>
      <c r="F335" s="30">
        <v>2</v>
      </c>
      <c r="G335" s="31">
        <v>1.3</v>
      </c>
      <c r="I335" s="32">
        <f t="shared" si="6"/>
        <v>0.004048582995951417</v>
      </c>
    </row>
    <row r="336" spans="1:9" ht="12.75">
      <c r="A336" s="26" t="s">
        <v>184</v>
      </c>
      <c r="C336" s="29">
        <v>770</v>
      </c>
      <c r="D336" s="30">
        <v>3152</v>
      </c>
      <c r="E336" s="30">
        <v>7</v>
      </c>
      <c r="F336" s="30">
        <v>28</v>
      </c>
      <c r="G336" s="31">
        <v>5.450000000000004</v>
      </c>
      <c r="I336" s="32">
        <f t="shared" si="6"/>
        <v>0.008883248730964468</v>
      </c>
    </row>
    <row r="337" spans="1:9" ht="12.75">
      <c r="A337" s="30"/>
      <c r="C337" s="30"/>
      <c r="D337" s="30"/>
      <c r="E337" s="30"/>
      <c r="F337" s="31"/>
      <c r="I337" s="32"/>
    </row>
    <row r="338" spans="1:9" ht="12.75">
      <c r="A338" s="28" t="s">
        <v>102</v>
      </c>
      <c r="I338" s="26" t="s">
        <v>102</v>
      </c>
    </row>
    <row r="339" spans="1:9" ht="12.75">
      <c r="A339" s="26" t="s">
        <v>191</v>
      </c>
      <c r="C339" s="29">
        <v>937</v>
      </c>
      <c r="D339" s="30">
        <v>6906</v>
      </c>
      <c r="E339" s="30">
        <v>0</v>
      </c>
      <c r="F339" s="30">
        <v>0</v>
      </c>
      <c r="G339" s="31">
        <v>6.33333333333333</v>
      </c>
      <c r="I339" s="32">
        <f t="shared" si="6"/>
        <v>0</v>
      </c>
    </row>
    <row r="340" spans="1:9" ht="12.75">
      <c r="A340" s="26" t="s">
        <v>192</v>
      </c>
      <c r="C340" s="29">
        <v>263</v>
      </c>
      <c r="D340" s="30">
        <v>1291</v>
      </c>
      <c r="E340" s="30">
        <v>0</v>
      </c>
      <c r="F340" s="30">
        <v>0</v>
      </c>
      <c r="G340" s="31">
        <v>0</v>
      </c>
      <c r="I340" s="32">
        <f t="shared" si="6"/>
        <v>0</v>
      </c>
    </row>
    <row r="341" spans="1:9" ht="12.75">
      <c r="A341" s="26" t="s">
        <v>198</v>
      </c>
      <c r="C341" s="29">
        <v>534</v>
      </c>
      <c r="D341" s="30">
        <v>934</v>
      </c>
      <c r="E341" s="30">
        <v>0</v>
      </c>
      <c r="F341" s="30">
        <v>0</v>
      </c>
      <c r="G341" s="31">
        <v>0</v>
      </c>
      <c r="I341" s="32">
        <f t="shared" si="6"/>
        <v>0</v>
      </c>
    </row>
    <row r="342" spans="1:9" ht="12.75">
      <c r="A342" s="26" t="s">
        <v>172</v>
      </c>
      <c r="C342" s="29">
        <v>1727</v>
      </c>
      <c r="D342" s="30">
        <v>7738</v>
      </c>
      <c r="E342" s="30">
        <v>0</v>
      </c>
      <c r="F342" s="30">
        <v>0</v>
      </c>
      <c r="G342" s="31">
        <v>0</v>
      </c>
      <c r="I342" s="32">
        <f t="shared" si="6"/>
        <v>0</v>
      </c>
    </row>
    <row r="343" spans="1:9" ht="12.75">
      <c r="A343" s="26" t="s">
        <v>173</v>
      </c>
      <c r="C343" s="29">
        <v>988</v>
      </c>
      <c r="D343" s="30">
        <v>4405</v>
      </c>
      <c r="E343" s="30">
        <v>0</v>
      </c>
      <c r="F343" s="30">
        <v>0</v>
      </c>
      <c r="G343" s="31">
        <v>0</v>
      </c>
      <c r="I343" s="32">
        <f t="shared" si="6"/>
        <v>0</v>
      </c>
    </row>
    <row r="344" spans="1:9" ht="12.75">
      <c r="A344" s="26" t="s">
        <v>199</v>
      </c>
      <c r="C344" s="29">
        <v>3206</v>
      </c>
      <c r="D344" s="30">
        <v>9960</v>
      </c>
      <c r="E344" s="30">
        <v>0</v>
      </c>
      <c r="F344" s="30">
        <v>0</v>
      </c>
      <c r="G344" s="31">
        <v>0</v>
      </c>
      <c r="I344" s="32">
        <f t="shared" si="6"/>
        <v>0</v>
      </c>
    </row>
    <row r="345" spans="1:9" ht="12.75">
      <c r="A345" s="26" t="s">
        <v>140</v>
      </c>
      <c r="C345" s="29">
        <v>1020</v>
      </c>
      <c r="D345" s="30">
        <v>8324</v>
      </c>
      <c r="E345" s="30">
        <v>0</v>
      </c>
      <c r="F345" s="30">
        <v>0</v>
      </c>
      <c r="G345" s="31">
        <v>0</v>
      </c>
      <c r="I345" s="32">
        <f t="shared" si="6"/>
        <v>0</v>
      </c>
    </row>
    <row r="346" spans="1:9" ht="12.75">
      <c r="A346" s="26" t="s">
        <v>171</v>
      </c>
      <c r="C346" s="29">
        <v>13204</v>
      </c>
      <c r="D346" s="30">
        <v>66819</v>
      </c>
      <c r="E346" s="30">
        <v>0</v>
      </c>
      <c r="F346" s="30">
        <v>0</v>
      </c>
      <c r="G346" s="31">
        <v>4.61666666666667</v>
      </c>
      <c r="I346" s="32">
        <f t="shared" si="6"/>
        <v>0</v>
      </c>
    </row>
    <row r="347" spans="1:9" ht="12.75">
      <c r="A347" s="26" t="s">
        <v>200</v>
      </c>
      <c r="C347" s="29">
        <v>1650</v>
      </c>
      <c r="D347" s="30">
        <v>561</v>
      </c>
      <c r="E347" s="30">
        <v>0</v>
      </c>
      <c r="F347" s="30">
        <v>0</v>
      </c>
      <c r="G347" s="31">
        <v>0</v>
      </c>
      <c r="I347" s="32">
        <f t="shared" si="6"/>
        <v>0</v>
      </c>
    </row>
    <row r="348" spans="1:9" ht="12.75">
      <c r="A348" s="26" t="s">
        <v>201</v>
      </c>
      <c r="C348" s="29">
        <v>166</v>
      </c>
      <c r="D348" s="30">
        <v>3652</v>
      </c>
      <c r="E348" s="30">
        <v>0</v>
      </c>
      <c r="F348" s="30">
        <v>0</v>
      </c>
      <c r="G348" s="31">
        <v>0</v>
      </c>
      <c r="I348" s="32">
        <f t="shared" si="6"/>
        <v>0</v>
      </c>
    </row>
    <row r="349" spans="1:9" ht="12.75">
      <c r="A349" s="26" t="s">
        <v>193</v>
      </c>
      <c r="C349" s="29">
        <v>771</v>
      </c>
      <c r="D349" s="30">
        <v>2527</v>
      </c>
      <c r="E349" s="30">
        <v>0</v>
      </c>
      <c r="F349" s="30">
        <v>0</v>
      </c>
      <c r="G349" s="31">
        <v>0</v>
      </c>
      <c r="I349" s="32">
        <f t="shared" si="6"/>
        <v>0</v>
      </c>
    </row>
    <row r="350" spans="1:9" ht="12.75">
      <c r="A350" s="26" t="s">
        <v>174</v>
      </c>
      <c r="C350" s="29">
        <v>806</v>
      </c>
      <c r="D350" s="30">
        <v>1236</v>
      </c>
      <c r="E350" s="30">
        <v>0</v>
      </c>
      <c r="F350" s="30">
        <v>0</v>
      </c>
      <c r="G350" s="31">
        <v>0</v>
      </c>
      <c r="I350" s="32">
        <f t="shared" si="6"/>
        <v>0</v>
      </c>
    </row>
    <row r="351" spans="1:9" ht="12.75">
      <c r="A351" s="26" t="s">
        <v>202</v>
      </c>
      <c r="C351" s="29">
        <v>1652</v>
      </c>
      <c r="D351" s="30">
        <v>1190</v>
      </c>
      <c r="E351" s="30">
        <v>0</v>
      </c>
      <c r="F351" s="30">
        <v>0</v>
      </c>
      <c r="G351" s="31">
        <v>0</v>
      </c>
      <c r="I351" s="32">
        <f t="shared" si="6"/>
        <v>0</v>
      </c>
    </row>
    <row r="352" spans="1:9" ht="12.75">
      <c r="A352" s="26" t="s">
        <v>203</v>
      </c>
      <c r="C352" s="29">
        <v>566</v>
      </c>
      <c r="D352" s="30">
        <v>2384</v>
      </c>
      <c r="E352" s="30">
        <v>0</v>
      </c>
      <c r="F352" s="30">
        <v>0</v>
      </c>
      <c r="G352" s="31">
        <v>0</v>
      </c>
      <c r="I352" s="32">
        <f t="shared" si="6"/>
        <v>0</v>
      </c>
    </row>
    <row r="353" spans="1:9" ht="12.75">
      <c r="A353" s="26" t="s">
        <v>175</v>
      </c>
      <c r="C353" s="29">
        <v>1240</v>
      </c>
      <c r="D353" s="30">
        <v>3509</v>
      </c>
      <c r="E353" s="30">
        <v>0</v>
      </c>
      <c r="F353" s="30">
        <v>0</v>
      </c>
      <c r="G353" s="31">
        <v>0</v>
      </c>
      <c r="I353" s="32">
        <f t="shared" si="6"/>
        <v>0</v>
      </c>
    </row>
    <row r="354" spans="1:9" ht="12.75">
      <c r="A354" s="26" t="s">
        <v>204</v>
      </c>
      <c r="C354" s="29">
        <v>66</v>
      </c>
      <c r="D354" s="30">
        <v>713</v>
      </c>
      <c r="E354" s="30">
        <v>0</v>
      </c>
      <c r="F354" s="30">
        <v>0</v>
      </c>
      <c r="G354" s="31">
        <v>0</v>
      </c>
      <c r="I354" s="32">
        <f t="shared" si="6"/>
        <v>0</v>
      </c>
    </row>
    <row r="355" spans="1:9" ht="12.75">
      <c r="A355" s="26" t="s">
        <v>205</v>
      </c>
      <c r="C355" s="29">
        <v>229</v>
      </c>
      <c r="D355" s="30">
        <v>1179</v>
      </c>
      <c r="E355" s="30">
        <v>0</v>
      </c>
      <c r="F355" s="30">
        <v>0</v>
      </c>
      <c r="G355" s="31">
        <v>0</v>
      </c>
      <c r="I355" s="32">
        <f t="shared" si="6"/>
        <v>0</v>
      </c>
    </row>
    <row r="356" spans="1:9" ht="12.75">
      <c r="A356" s="26" t="s">
        <v>161</v>
      </c>
      <c r="C356" s="29">
        <v>1802</v>
      </c>
      <c r="D356" s="30">
        <v>12063</v>
      </c>
      <c r="E356" s="30">
        <v>0</v>
      </c>
      <c r="F356" s="30">
        <v>0</v>
      </c>
      <c r="G356" s="31">
        <v>0</v>
      </c>
      <c r="I356" s="32">
        <f t="shared" si="6"/>
        <v>0</v>
      </c>
    </row>
    <row r="357" spans="1:9" ht="12.75">
      <c r="A357" s="26" t="s">
        <v>206</v>
      </c>
      <c r="C357" s="29">
        <v>1780</v>
      </c>
      <c r="D357" s="30">
        <v>4749</v>
      </c>
      <c r="E357" s="30">
        <v>0</v>
      </c>
      <c r="F357" s="30">
        <v>0</v>
      </c>
      <c r="G357" s="31">
        <v>0</v>
      </c>
      <c r="I357" s="32">
        <f t="shared" si="6"/>
        <v>0</v>
      </c>
    </row>
    <row r="358" spans="1:9" ht="12.75">
      <c r="A358" s="26" t="s">
        <v>207</v>
      </c>
      <c r="C358" s="29">
        <v>68</v>
      </c>
      <c r="D358" s="30">
        <v>1441</v>
      </c>
      <c r="E358" s="30">
        <v>0</v>
      </c>
      <c r="F358" s="30">
        <v>0</v>
      </c>
      <c r="G358" s="31">
        <v>0</v>
      </c>
      <c r="I358" s="32">
        <f t="shared" si="6"/>
        <v>0</v>
      </c>
    </row>
    <row r="359" spans="1:9" ht="12.75">
      <c r="A359" s="26" t="s">
        <v>208</v>
      </c>
      <c r="C359" s="29">
        <v>404</v>
      </c>
      <c r="D359" s="30">
        <v>3434</v>
      </c>
      <c r="E359" s="30">
        <v>0</v>
      </c>
      <c r="F359" s="30">
        <v>0</v>
      </c>
      <c r="G359" s="31">
        <v>0</v>
      </c>
      <c r="I359" s="32">
        <f t="shared" si="6"/>
        <v>0</v>
      </c>
    </row>
    <row r="360" spans="1:9" ht="12.75">
      <c r="A360" s="26" t="s">
        <v>209</v>
      </c>
      <c r="C360" s="29">
        <v>494</v>
      </c>
      <c r="D360" s="30">
        <v>1149</v>
      </c>
      <c r="E360" s="30">
        <v>0</v>
      </c>
      <c r="F360" s="30">
        <v>0</v>
      </c>
      <c r="G360" s="31">
        <v>0</v>
      </c>
      <c r="I360" s="32">
        <f t="shared" si="6"/>
        <v>0</v>
      </c>
    </row>
    <row r="361" spans="1:9" ht="12.75">
      <c r="A361" s="26" t="s">
        <v>194</v>
      </c>
      <c r="C361" s="29">
        <v>121</v>
      </c>
      <c r="D361" s="30">
        <v>932</v>
      </c>
      <c r="E361" s="30">
        <v>0</v>
      </c>
      <c r="F361" s="30">
        <v>0</v>
      </c>
      <c r="G361" s="31">
        <v>0</v>
      </c>
      <c r="I361" s="32">
        <f t="shared" si="6"/>
        <v>0</v>
      </c>
    </row>
    <row r="362" spans="1:9" ht="12.75">
      <c r="A362" s="26" t="s">
        <v>210</v>
      </c>
      <c r="C362" s="29">
        <v>352</v>
      </c>
      <c r="D362" s="30">
        <v>1232</v>
      </c>
      <c r="E362" s="30">
        <v>0</v>
      </c>
      <c r="F362" s="30">
        <v>0</v>
      </c>
      <c r="G362" s="31">
        <v>0</v>
      </c>
      <c r="I362" s="32">
        <f t="shared" si="6"/>
        <v>0</v>
      </c>
    </row>
    <row r="363" spans="1:9" ht="12.75">
      <c r="A363" s="26" t="s">
        <v>156</v>
      </c>
      <c r="C363" s="29">
        <v>610</v>
      </c>
      <c r="D363" s="30">
        <v>11386</v>
      </c>
      <c r="E363" s="30">
        <v>0</v>
      </c>
      <c r="F363" s="30">
        <v>0</v>
      </c>
      <c r="G363" s="31">
        <v>0</v>
      </c>
      <c r="I363" s="32">
        <f t="shared" si="6"/>
        <v>0</v>
      </c>
    </row>
    <row r="364" spans="1:9" ht="12.75">
      <c r="A364" s="26" t="s">
        <v>176</v>
      </c>
      <c r="C364" s="29">
        <v>629</v>
      </c>
      <c r="D364" s="30">
        <v>6634</v>
      </c>
      <c r="E364" s="30">
        <v>0</v>
      </c>
      <c r="F364" s="30">
        <v>0</v>
      </c>
      <c r="G364" s="31">
        <v>0</v>
      </c>
      <c r="I364" s="32">
        <f t="shared" si="6"/>
        <v>0</v>
      </c>
    </row>
    <row r="365" spans="1:9" ht="12.75">
      <c r="A365" s="26" t="s">
        <v>177</v>
      </c>
      <c r="C365" s="29">
        <v>444</v>
      </c>
      <c r="D365" s="30">
        <v>3670</v>
      </c>
      <c r="E365" s="30">
        <v>0</v>
      </c>
      <c r="F365" s="30">
        <v>0</v>
      </c>
      <c r="G365" s="31">
        <v>0</v>
      </c>
      <c r="I365" s="32">
        <f t="shared" si="6"/>
        <v>0</v>
      </c>
    </row>
    <row r="366" spans="1:9" ht="12.75">
      <c r="A366" s="26" t="s">
        <v>211</v>
      </c>
      <c r="C366" s="29">
        <v>795</v>
      </c>
      <c r="D366" s="30">
        <v>5437</v>
      </c>
      <c r="E366" s="30">
        <v>0</v>
      </c>
      <c r="F366" s="30">
        <v>0</v>
      </c>
      <c r="G366" s="31">
        <v>0</v>
      </c>
      <c r="I366" s="32">
        <f aca="true" t="shared" si="7" ref="I366:I429">F366/D366</f>
        <v>0</v>
      </c>
    </row>
    <row r="367" spans="1:9" ht="12.75">
      <c r="A367" s="26" t="s">
        <v>212</v>
      </c>
      <c r="C367" s="29">
        <v>910</v>
      </c>
      <c r="D367" s="30">
        <v>5295</v>
      </c>
      <c r="E367" s="30">
        <v>0</v>
      </c>
      <c r="F367" s="30">
        <v>0</v>
      </c>
      <c r="G367" s="31">
        <v>0</v>
      </c>
      <c r="I367" s="32">
        <f t="shared" si="7"/>
        <v>0</v>
      </c>
    </row>
    <row r="368" spans="1:9" ht="12.75">
      <c r="A368" s="26" t="s">
        <v>213</v>
      </c>
      <c r="C368" s="29">
        <v>206</v>
      </c>
      <c r="D368" s="30">
        <v>1298</v>
      </c>
      <c r="E368" s="30">
        <v>0</v>
      </c>
      <c r="F368" s="30">
        <v>0</v>
      </c>
      <c r="G368" s="31">
        <v>0</v>
      </c>
      <c r="I368" s="32">
        <f t="shared" si="7"/>
        <v>0</v>
      </c>
    </row>
    <row r="369" spans="1:9" ht="12.75">
      <c r="A369" s="26" t="s">
        <v>214</v>
      </c>
      <c r="C369" s="29">
        <v>217</v>
      </c>
      <c r="D369" s="30">
        <v>494</v>
      </c>
      <c r="E369" s="30">
        <v>0</v>
      </c>
      <c r="F369" s="30">
        <v>0</v>
      </c>
      <c r="G369" s="31">
        <v>0</v>
      </c>
      <c r="I369" s="32">
        <f t="shared" si="7"/>
        <v>0</v>
      </c>
    </row>
    <row r="370" spans="1:9" ht="12.75">
      <c r="A370" s="26" t="s">
        <v>215</v>
      </c>
      <c r="C370" s="29">
        <v>101</v>
      </c>
      <c r="D370" s="30">
        <v>1652</v>
      </c>
      <c r="E370" s="30">
        <v>0</v>
      </c>
      <c r="F370" s="30">
        <v>0</v>
      </c>
      <c r="G370" s="31">
        <v>0</v>
      </c>
      <c r="I370" s="32">
        <f t="shared" si="7"/>
        <v>0</v>
      </c>
    </row>
    <row r="371" spans="1:9" ht="12.75">
      <c r="A371" s="26" t="s">
        <v>178</v>
      </c>
      <c r="C371" s="29">
        <v>1125</v>
      </c>
      <c r="D371" s="30">
        <v>4689</v>
      </c>
      <c r="E371" s="30">
        <v>0</v>
      </c>
      <c r="F371" s="30">
        <v>0</v>
      </c>
      <c r="G371" s="31">
        <v>0</v>
      </c>
      <c r="I371" s="32">
        <f t="shared" si="7"/>
        <v>0</v>
      </c>
    </row>
    <row r="372" spans="1:9" ht="12.75">
      <c r="A372" s="26" t="s">
        <v>216</v>
      </c>
      <c r="C372" s="29">
        <v>772</v>
      </c>
      <c r="D372" s="30">
        <v>5669</v>
      </c>
      <c r="E372" s="30">
        <v>0</v>
      </c>
      <c r="F372" s="30">
        <v>0</v>
      </c>
      <c r="G372" s="31">
        <v>0</v>
      </c>
      <c r="I372" s="32">
        <f t="shared" si="7"/>
        <v>0</v>
      </c>
    </row>
    <row r="373" spans="1:9" ht="12.75">
      <c r="A373" s="26" t="s">
        <v>179</v>
      </c>
      <c r="C373" s="29">
        <v>3310</v>
      </c>
      <c r="D373" s="30">
        <v>18193</v>
      </c>
      <c r="E373" s="30">
        <v>0</v>
      </c>
      <c r="F373" s="30">
        <v>0</v>
      </c>
      <c r="G373" s="31">
        <v>0</v>
      </c>
      <c r="I373" s="32">
        <f t="shared" si="7"/>
        <v>0</v>
      </c>
    </row>
    <row r="374" spans="1:9" ht="12.75">
      <c r="A374" s="26" t="s">
        <v>180</v>
      </c>
      <c r="C374" s="29">
        <v>2876</v>
      </c>
      <c r="D374" s="30">
        <v>12537</v>
      </c>
      <c r="E374" s="30">
        <v>0</v>
      </c>
      <c r="F374" s="30">
        <v>0</v>
      </c>
      <c r="G374" s="31">
        <v>0</v>
      </c>
      <c r="I374" s="32">
        <f t="shared" si="7"/>
        <v>0</v>
      </c>
    </row>
    <row r="375" spans="1:9" ht="12.75">
      <c r="A375" s="26" t="s">
        <v>181</v>
      </c>
      <c r="C375" s="29">
        <v>937</v>
      </c>
      <c r="D375" s="30">
        <v>14103</v>
      </c>
      <c r="E375" s="30">
        <v>0</v>
      </c>
      <c r="F375" s="30">
        <v>0</v>
      </c>
      <c r="G375" s="31">
        <v>0</v>
      </c>
      <c r="I375" s="32">
        <f t="shared" si="7"/>
        <v>0</v>
      </c>
    </row>
    <row r="376" spans="1:9" ht="12.75">
      <c r="A376" s="26" t="s">
        <v>217</v>
      </c>
      <c r="C376" s="29">
        <v>60</v>
      </c>
      <c r="D376" s="30">
        <v>351</v>
      </c>
      <c r="E376" s="30">
        <v>0</v>
      </c>
      <c r="F376" s="30">
        <v>0</v>
      </c>
      <c r="G376" s="31">
        <v>0</v>
      </c>
      <c r="I376" s="32">
        <f t="shared" si="7"/>
        <v>0</v>
      </c>
    </row>
    <row r="377" spans="1:9" ht="12.75">
      <c r="A377" s="26" t="s">
        <v>218</v>
      </c>
      <c r="C377" s="29">
        <v>85</v>
      </c>
      <c r="D377" s="30">
        <v>149</v>
      </c>
      <c r="E377" s="30">
        <v>0</v>
      </c>
      <c r="F377" s="30">
        <v>0</v>
      </c>
      <c r="G377" s="31">
        <v>0</v>
      </c>
      <c r="I377" s="32">
        <f t="shared" si="7"/>
        <v>0</v>
      </c>
    </row>
    <row r="378" spans="1:9" ht="12.75">
      <c r="A378" s="26" t="s">
        <v>182</v>
      </c>
      <c r="C378" s="29">
        <v>852</v>
      </c>
      <c r="D378" s="30">
        <v>3217</v>
      </c>
      <c r="E378" s="30">
        <v>0</v>
      </c>
      <c r="F378" s="30">
        <v>0</v>
      </c>
      <c r="G378" s="31">
        <v>0</v>
      </c>
      <c r="I378" s="32">
        <f t="shared" si="7"/>
        <v>0</v>
      </c>
    </row>
    <row r="379" spans="1:9" ht="12.75">
      <c r="A379" s="26" t="s">
        <v>219</v>
      </c>
      <c r="C379" s="29">
        <v>270</v>
      </c>
      <c r="D379" s="30">
        <v>3148</v>
      </c>
      <c r="E379" s="30">
        <v>0</v>
      </c>
      <c r="F379" s="30">
        <v>0</v>
      </c>
      <c r="G379" s="31">
        <v>0</v>
      </c>
      <c r="I379" s="32">
        <f t="shared" si="7"/>
        <v>0</v>
      </c>
    </row>
    <row r="380" spans="1:9" ht="12.75">
      <c r="A380" s="26" t="s">
        <v>220</v>
      </c>
      <c r="C380" s="29">
        <v>117</v>
      </c>
      <c r="D380" s="30">
        <v>954</v>
      </c>
      <c r="E380" s="30">
        <v>0</v>
      </c>
      <c r="F380" s="30">
        <v>0</v>
      </c>
      <c r="G380" s="31">
        <v>0</v>
      </c>
      <c r="I380" s="32">
        <f t="shared" si="7"/>
        <v>0</v>
      </c>
    </row>
    <row r="381" spans="1:9" ht="12.75">
      <c r="A381" s="26" t="s">
        <v>183</v>
      </c>
      <c r="C381" s="29">
        <v>3460</v>
      </c>
      <c r="D381" s="30">
        <v>16111</v>
      </c>
      <c r="E381" s="30">
        <v>0</v>
      </c>
      <c r="F381" s="30">
        <v>0</v>
      </c>
      <c r="G381" s="31">
        <v>1</v>
      </c>
      <c r="I381" s="32">
        <f t="shared" si="7"/>
        <v>0</v>
      </c>
    </row>
    <row r="382" spans="1:9" ht="12.75">
      <c r="A382" s="26" t="s">
        <v>221</v>
      </c>
      <c r="C382" s="29">
        <v>704</v>
      </c>
      <c r="D382" s="30">
        <v>3004</v>
      </c>
      <c r="E382" s="30">
        <v>0</v>
      </c>
      <c r="F382" s="30">
        <v>0</v>
      </c>
      <c r="G382" s="31">
        <v>0</v>
      </c>
      <c r="I382" s="32">
        <f t="shared" si="7"/>
        <v>0</v>
      </c>
    </row>
    <row r="383" spans="1:9" ht="12.75">
      <c r="A383" s="26" t="s">
        <v>184</v>
      </c>
      <c r="C383" s="29">
        <v>1822</v>
      </c>
      <c r="D383" s="30">
        <v>7542</v>
      </c>
      <c r="E383" s="30">
        <v>0</v>
      </c>
      <c r="F383" s="30">
        <v>0</v>
      </c>
      <c r="G383" s="31">
        <v>0</v>
      </c>
      <c r="I383" s="32">
        <f t="shared" si="7"/>
        <v>0</v>
      </c>
    </row>
    <row r="384" spans="1:9" ht="12.75">
      <c r="A384" s="26" t="s">
        <v>185</v>
      </c>
      <c r="C384" s="29">
        <v>830</v>
      </c>
      <c r="D384" s="30">
        <v>5412</v>
      </c>
      <c r="E384" s="30">
        <v>0</v>
      </c>
      <c r="F384" s="30">
        <v>0</v>
      </c>
      <c r="G384" s="31">
        <v>0</v>
      </c>
      <c r="I384" s="32">
        <f t="shared" si="7"/>
        <v>0</v>
      </c>
    </row>
    <row r="385" spans="1:9" ht="12.75">
      <c r="A385" s="26" t="s">
        <v>186</v>
      </c>
      <c r="C385" s="29">
        <v>1913</v>
      </c>
      <c r="D385" s="30">
        <v>10733</v>
      </c>
      <c r="E385" s="30">
        <v>0</v>
      </c>
      <c r="F385" s="30">
        <v>0</v>
      </c>
      <c r="G385" s="31">
        <v>0</v>
      </c>
      <c r="I385" s="32">
        <f t="shared" si="7"/>
        <v>0</v>
      </c>
    </row>
    <row r="386" spans="1:9" ht="12.75">
      <c r="A386" s="26" t="s">
        <v>188</v>
      </c>
      <c r="C386" s="29">
        <v>644</v>
      </c>
      <c r="D386" s="30">
        <v>3457</v>
      </c>
      <c r="E386" s="30">
        <v>0</v>
      </c>
      <c r="F386" s="30">
        <v>0</v>
      </c>
      <c r="G386" s="31">
        <v>0</v>
      </c>
      <c r="I386" s="32">
        <f t="shared" si="7"/>
        <v>0</v>
      </c>
    </row>
    <row r="387" spans="1:9" ht="12.75">
      <c r="A387" s="26" t="s">
        <v>189</v>
      </c>
      <c r="C387" s="29">
        <v>485</v>
      </c>
      <c r="D387" s="30">
        <v>1940</v>
      </c>
      <c r="E387" s="30">
        <v>0</v>
      </c>
      <c r="F387" s="30">
        <v>0</v>
      </c>
      <c r="G387" s="31">
        <v>0</v>
      </c>
      <c r="I387" s="32">
        <f t="shared" si="7"/>
        <v>0</v>
      </c>
    </row>
    <row r="388" spans="1:9" ht="12.75">
      <c r="A388" s="26" t="s">
        <v>196</v>
      </c>
      <c r="C388" s="29">
        <v>84</v>
      </c>
      <c r="D388" s="30">
        <v>1184</v>
      </c>
      <c r="E388" s="30">
        <v>0</v>
      </c>
      <c r="F388" s="30">
        <v>0</v>
      </c>
      <c r="G388" s="31">
        <v>0</v>
      </c>
      <c r="I388" s="32">
        <f t="shared" si="7"/>
        <v>0</v>
      </c>
    </row>
    <row r="389" spans="1:9" ht="12.75">
      <c r="A389" s="26" t="s">
        <v>222</v>
      </c>
      <c r="B389" s="26" t="s">
        <v>102</v>
      </c>
      <c r="C389" s="29">
        <v>28</v>
      </c>
      <c r="D389" s="30">
        <v>78</v>
      </c>
      <c r="E389" s="30">
        <v>28</v>
      </c>
      <c r="F389" s="30">
        <v>84</v>
      </c>
      <c r="G389" s="31">
        <v>0</v>
      </c>
      <c r="I389" s="32">
        <f t="shared" si="7"/>
        <v>1.0769230769230769</v>
      </c>
    </row>
    <row r="390" spans="1:9" ht="12.75">
      <c r="A390" s="26" t="s">
        <v>190</v>
      </c>
      <c r="C390" s="29">
        <v>1420</v>
      </c>
      <c r="D390" s="30">
        <v>10004</v>
      </c>
      <c r="E390" s="30">
        <v>0</v>
      </c>
      <c r="F390" s="30">
        <v>0</v>
      </c>
      <c r="G390" s="31">
        <v>0</v>
      </c>
      <c r="I390" s="32">
        <f t="shared" si="7"/>
        <v>0</v>
      </c>
    </row>
    <row r="391" spans="1:9" ht="12.75">
      <c r="A391" s="30"/>
      <c r="C391" s="30"/>
      <c r="D391" s="30"/>
      <c r="E391" s="30"/>
      <c r="F391" s="31"/>
      <c r="I391" s="32"/>
    </row>
    <row r="392" spans="1:9" ht="12.75">
      <c r="A392" s="28" t="s">
        <v>232</v>
      </c>
      <c r="I392" s="32"/>
    </row>
    <row r="393" spans="1:9" ht="12.75">
      <c r="A393" s="26" t="s">
        <v>181</v>
      </c>
      <c r="C393" s="29">
        <v>933</v>
      </c>
      <c r="D393" s="30">
        <v>14030</v>
      </c>
      <c r="E393" s="30">
        <v>0</v>
      </c>
      <c r="F393" s="30">
        <v>0</v>
      </c>
      <c r="G393" s="31">
        <v>0</v>
      </c>
      <c r="I393" s="32">
        <f t="shared" si="7"/>
        <v>0</v>
      </c>
    </row>
    <row r="394" spans="1:9" ht="12.75">
      <c r="A394" s="30"/>
      <c r="C394" s="30"/>
      <c r="D394" s="30"/>
      <c r="E394" s="30"/>
      <c r="F394" s="31"/>
      <c r="I394" s="32"/>
    </row>
    <row r="395" spans="1:9" ht="12.75">
      <c r="A395" s="28" t="s">
        <v>233</v>
      </c>
      <c r="I395" s="32"/>
    </row>
    <row r="396" spans="1:9" ht="12.75">
      <c r="A396" s="26" t="s">
        <v>174</v>
      </c>
      <c r="C396" s="29">
        <v>754</v>
      </c>
      <c r="D396" s="30">
        <v>1156</v>
      </c>
      <c r="E396" s="30">
        <v>0</v>
      </c>
      <c r="F396" s="30">
        <v>0</v>
      </c>
      <c r="G396" s="31">
        <v>0</v>
      </c>
      <c r="I396" s="32">
        <f t="shared" si="7"/>
        <v>0</v>
      </c>
    </row>
    <row r="397" spans="1:9" ht="12.75">
      <c r="A397" s="30"/>
      <c r="C397" s="30"/>
      <c r="D397" s="30"/>
      <c r="E397" s="30"/>
      <c r="F397" s="31"/>
      <c r="I397" s="32"/>
    </row>
    <row r="398" spans="1:9" ht="12.75">
      <c r="A398" s="28" t="s">
        <v>234</v>
      </c>
      <c r="I398" s="32"/>
    </row>
    <row r="399" spans="1:9" ht="12.75">
      <c r="A399" s="26" t="s">
        <v>191</v>
      </c>
      <c r="C399" s="29">
        <v>810</v>
      </c>
      <c r="D399" s="30">
        <v>2512</v>
      </c>
      <c r="E399" s="30">
        <v>0</v>
      </c>
      <c r="F399" s="30">
        <v>0</v>
      </c>
      <c r="G399" s="31">
        <v>0</v>
      </c>
      <c r="I399" s="32">
        <f t="shared" si="7"/>
        <v>0</v>
      </c>
    </row>
    <row r="400" spans="1:9" ht="12.75">
      <c r="A400" s="26" t="s">
        <v>198</v>
      </c>
      <c r="C400" s="29">
        <v>534</v>
      </c>
      <c r="D400" s="30">
        <v>934</v>
      </c>
      <c r="E400" s="30">
        <v>0</v>
      </c>
      <c r="F400" s="30">
        <v>0</v>
      </c>
      <c r="G400" s="31">
        <v>0</v>
      </c>
      <c r="I400" s="32">
        <f t="shared" si="7"/>
        <v>0</v>
      </c>
    </row>
    <row r="401" spans="1:9" ht="12.75">
      <c r="A401" s="26" t="s">
        <v>172</v>
      </c>
      <c r="C401" s="29">
        <v>1717</v>
      </c>
      <c r="D401" s="30">
        <v>7706</v>
      </c>
      <c r="E401" s="30">
        <v>0</v>
      </c>
      <c r="F401" s="30">
        <v>0</v>
      </c>
      <c r="G401" s="31">
        <v>0</v>
      </c>
      <c r="I401" s="32">
        <f t="shared" si="7"/>
        <v>0</v>
      </c>
    </row>
    <row r="402" spans="1:9" ht="12.75">
      <c r="A402" s="26" t="s">
        <v>173</v>
      </c>
      <c r="C402" s="29">
        <v>988</v>
      </c>
      <c r="D402" s="30">
        <v>4405</v>
      </c>
      <c r="E402" s="30">
        <v>0</v>
      </c>
      <c r="F402" s="30">
        <v>0</v>
      </c>
      <c r="G402" s="31">
        <v>0</v>
      </c>
      <c r="I402" s="32">
        <f t="shared" si="7"/>
        <v>0</v>
      </c>
    </row>
    <row r="403" spans="1:9" ht="12.75">
      <c r="A403" s="26" t="s">
        <v>171</v>
      </c>
      <c r="C403" s="29">
        <v>13195</v>
      </c>
      <c r="D403" s="30">
        <v>66727</v>
      </c>
      <c r="E403" s="30">
        <v>0</v>
      </c>
      <c r="F403" s="30">
        <v>0</v>
      </c>
      <c r="G403" s="31">
        <v>0</v>
      </c>
      <c r="I403" s="32">
        <f t="shared" si="7"/>
        <v>0</v>
      </c>
    </row>
    <row r="404" spans="1:9" ht="12.75">
      <c r="A404" s="26" t="s">
        <v>193</v>
      </c>
      <c r="C404" s="29">
        <v>1433</v>
      </c>
      <c r="D404" s="30">
        <v>2293</v>
      </c>
      <c r="E404" s="30">
        <v>0</v>
      </c>
      <c r="F404" s="30">
        <v>0</v>
      </c>
      <c r="G404" s="31">
        <v>0</v>
      </c>
      <c r="I404" s="32">
        <f t="shared" si="7"/>
        <v>0</v>
      </c>
    </row>
    <row r="405" spans="1:9" ht="12.75">
      <c r="A405" s="26" t="s">
        <v>174</v>
      </c>
      <c r="C405" s="29">
        <v>806</v>
      </c>
      <c r="D405" s="30">
        <v>1236</v>
      </c>
      <c r="E405" s="30">
        <v>0</v>
      </c>
      <c r="F405" s="30">
        <v>0</v>
      </c>
      <c r="G405" s="31">
        <v>0</v>
      </c>
      <c r="I405" s="32">
        <f t="shared" si="7"/>
        <v>0</v>
      </c>
    </row>
    <row r="406" spans="1:9" ht="12.75">
      <c r="A406" s="26" t="s">
        <v>202</v>
      </c>
      <c r="C406" s="29">
        <v>1652</v>
      </c>
      <c r="D406" s="30">
        <v>1190</v>
      </c>
      <c r="E406" s="30">
        <v>0</v>
      </c>
      <c r="F406" s="30">
        <v>0</v>
      </c>
      <c r="G406" s="31">
        <v>0</v>
      </c>
      <c r="I406" s="32">
        <f t="shared" si="7"/>
        <v>0</v>
      </c>
    </row>
    <row r="407" spans="1:9" ht="12.75">
      <c r="A407" s="26" t="s">
        <v>203</v>
      </c>
      <c r="C407" s="29">
        <v>566</v>
      </c>
      <c r="D407" s="30">
        <v>2384</v>
      </c>
      <c r="E407" s="30">
        <v>0</v>
      </c>
      <c r="F407" s="30">
        <v>0</v>
      </c>
      <c r="G407" s="31">
        <v>0</v>
      </c>
      <c r="I407" s="32">
        <f t="shared" si="7"/>
        <v>0</v>
      </c>
    </row>
    <row r="408" spans="1:9" ht="12.75">
      <c r="A408" s="26" t="s">
        <v>175</v>
      </c>
      <c r="C408" s="29">
        <v>1239</v>
      </c>
      <c r="D408" s="30">
        <v>3478</v>
      </c>
      <c r="E408" s="30">
        <v>0</v>
      </c>
      <c r="F408" s="30">
        <v>0</v>
      </c>
      <c r="G408" s="31">
        <v>0</v>
      </c>
      <c r="I408" s="32">
        <f t="shared" si="7"/>
        <v>0</v>
      </c>
    </row>
    <row r="409" spans="1:9" ht="12.75">
      <c r="A409" s="26" t="s">
        <v>204</v>
      </c>
      <c r="C409" s="29">
        <v>66</v>
      </c>
      <c r="D409" s="30">
        <v>713</v>
      </c>
      <c r="E409" s="30">
        <v>0</v>
      </c>
      <c r="F409" s="30">
        <v>0</v>
      </c>
      <c r="G409" s="31">
        <v>0</v>
      </c>
      <c r="I409" s="32">
        <f t="shared" si="7"/>
        <v>0</v>
      </c>
    </row>
    <row r="410" spans="1:9" ht="12.75">
      <c r="A410" s="26" t="s">
        <v>205</v>
      </c>
      <c r="C410" s="29">
        <v>229</v>
      </c>
      <c r="D410" s="30">
        <v>1076</v>
      </c>
      <c r="E410" s="30">
        <v>0</v>
      </c>
      <c r="F410" s="30">
        <v>0</v>
      </c>
      <c r="G410" s="31">
        <v>0</v>
      </c>
      <c r="I410" s="32">
        <f t="shared" si="7"/>
        <v>0</v>
      </c>
    </row>
    <row r="411" spans="1:9" ht="12.75">
      <c r="A411" s="26" t="s">
        <v>195</v>
      </c>
      <c r="C411" s="29">
        <v>288</v>
      </c>
      <c r="D411" s="30">
        <v>1052</v>
      </c>
      <c r="E411" s="30">
        <v>0</v>
      </c>
      <c r="F411" s="30">
        <v>0</v>
      </c>
      <c r="G411" s="31">
        <v>0</v>
      </c>
      <c r="I411" s="32">
        <f t="shared" si="7"/>
        <v>0</v>
      </c>
    </row>
    <row r="412" spans="1:9" ht="12.75">
      <c r="A412" s="26" t="s">
        <v>156</v>
      </c>
      <c r="C412" s="29">
        <v>1114</v>
      </c>
      <c r="D412" s="30">
        <v>3961</v>
      </c>
      <c r="E412" s="30">
        <v>0</v>
      </c>
      <c r="F412" s="30">
        <v>0</v>
      </c>
      <c r="G412" s="31">
        <v>0</v>
      </c>
      <c r="I412" s="32">
        <f t="shared" si="7"/>
        <v>0</v>
      </c>
    </row>
    <row r="413" spans="1:9" ht="12.75">
      <c r="A413" s="26" t="s">
        <v>176</v>
      </c>
      <c r="C413" s="29">
        <v>673</v>
      </c>
      <c r="D413" s="30">
        <v>7090</v>
      </c>
      <c r="E413" s="30">
        <v>0</v>
      </c>
      <c r="F413" s="30">
        <v>0</v>
      </c>
      <c r="G413" s="31">
        <v>0</v>
      </c>
      <c r="I413" s="32">
        <f t="shared" si="7"/>
        <v>0</v>
      </c>
    </row>
    <row r="414" spans="1:9" ht="12.75">
      <c r="A414" s="26" t="s">
        <v>177</v>
      </c>
      <c r="C414" s="29">
        <v>441</v>
      </c>
      <c r="D414" s="30">
        <v>3671</v>
      </c>
      <c r="E414" s="30">
        <v>0</v>
      </c>
      <c r="F414" s="30">
        <v>0</v>
      </c>
      <c r="G414" s="31">
        <v>0</v>
      </c>
      <c r="I414" s="32">
        <f t="shared" si="7"/>
        <v>0</v>
      </c>
    </row>
    <row r="415" spans="1:9" ht="12.75">
      <c r="A415" s="26" t="s">
        <v>179</v>
      </c>
      <c r="C415" s="29">
        <v>3307</v>
      </c>
      <c r="D415" s="30">
        <v>18223</v>
      </c>
      <c r="E415" s="30">
        <v>0</v>
      </c>
      <c r="F415" s="30">
        <v>0</v>
      </c>
      <c r="G415" s="31">
        <v>0</v>
      </c>
      <c r="I415" s="32">
        <f t="shared" si="7"/>
        <v>0</v>
      </c>
    </row>
    <row r="416" spans="1:9" ht="12.75">
      <c r="A416" s="26" t="s">
        <v>180</v>
      </c>
      <c r="C416" s="29">
        <v>2876</v>
      </c>
      <c r="D416" s="30">
        <v>12537</v>
      </c>
      <c r="E416" s="30">
        <v>0</v>
      </c>
      <c r="F416" s="30">
        <v>0</v>
      </c>
      <c r="G416" s="31">
        <v>0</v>
      </c>
      <c r="I416" s="32">
        <f t="shared" si="7"/>
        <v>0</v>
      </c>
    </row>
    <row r="417" spans="1:9" ht="12.75">
      <c r="A417" s="26" t="s">
        <v>217</v>
      </c>
      <c r="C417" s="29">
        <v>60</v>
      </c>
      <c r="D417" s="30">
        <v>351</v>
      </c>
      <c r="E417" s="30">
        <v>0</v>
      </c>
      <c r="F417" s="30">
        <v>0</v>
      </c>
      <c r="G417" s="31">
        <v>0</v>
      </c>
      <c r="I417" s="32">
        <f t="shared" si="7"/>
        <v>0</v>
      </c>
    </row>
    <row r="418" spans="1:9" ht="12.75">
      <c r="A418" s="26" t="s">
        <v>218</v>
      </c>
      <c r="C418" s="29">
        <v>80</v>
      </c>
      <c r="D418" s="30">
        <v>140</v>
      </c>
      <c r="E418" s="30">
        <v>0</v>
      </c>
      <c r="F418" s="30">
        <v>0</v>
      </c>
      <c r="G418" s="31">
        <v>0</v>
      </c>
      <c r="I418" s="32">
        <f t="shared" si="7"/>
        <v>0</v>
      </c>
    </row>
    <row r="419" spans="1:9" ht="12.75">
      <c r="A419" s="26" t="s">
        <v>182</v>
      </c>
      <c r="C419" s="29">
        <v>852</v>
      </c>
      <c r="D419" s="30">
        <v>3217</v>
      </c>
      <c r="E419" s="30">
        <v>0</v>
      </c>
      <c r="F419" s="30">
        <v>0</v>
      </c>
      <c r="G419" s="31">
        <v>0</v>
      </c>
      <c r="I419" s="32">
        <f t="shared" si="7"/>
        <v>0</v>
      </c>
    </row>
    <row r="420" spans="1:9" ht="12.75">
      <c r="A420" s="26" t="s">
        <v>219</v>
      </c>
      <c r="C420" s="29">
        <v>270</v>
      </c>
      <c r="D420" s="30">
        <v>3157</v>
      </c>
      <c r="E420" s="30">
        <v>0</v>
      </c>
      <c r="F420" s="30">
        <v>0</v>
      </c>
      <c r="G420" s="31">
        <v>0</v>
      </c>
      <c r="I420" s="32">
        <f t="shared" si="7"/>
        <v>0</v>
      </c>
    </row>
    <row r="421" spans="1:9" ht="12.75">
      <c r="A421" s="26" t="s">
        <v>220</v>
      </c>
      <c r="C421" s="29">
        <v>117</v>
      </c>
      <c r="D421" s="30">
        <v>954</v>
      </c>
      <c r="E421" s="30">
        <v>0</v>
      </c>
      <c r="F421" s="30">
        <v>0</v>
      </c>
      <c r="G421" s="31">
        <v>0</v>
      </c>
      <c r="I421" s="32">
        <f t="shared" si="7"/>
        <v>0</v>
      </c>
    </row>
    <row r="422" spans="1:9" ht="12.75">
      <c r="A422" s="26" t="s">
        <v>183</v>
      </c>
      <c r="C422" s="29">
        <v>3456</v>
      </c>
      <c r="D422" s="30">
        <v>16108</v>
      </c>
      <c r="E422" s="30">
        <v>0</v>
      </c>
      <c r="F422" s="30">
        <v>0</v>
      </c>
      <c r="G422" s="31">
        <v>0</v>
      </c>
      <c r="I422" s="32">
        <f t="shared" si="7"/>
        <v>0</v>
      </c>
    </row>
    <row r="423" spans="1:9" ht="12.75">
      <c r="A423" s="26" t="s">
        <v>221</v>
      </c>
      <c r="C423" s="29">
        <v>702</v>
      </c>
      <c r="D423" s="30">
        <v>2963</v>
      </c>
      <c r="E423" s="30">
        <v>0</v>
      </c>
      <c r="F423" s="30">
        <v>0</v>
      </c>
      <c r="G423" s="31">
        <v>0</v>
      </c>
      <c r="I423" s="32">
        <f t="shared" si="7"/>
        <v>0</v>
      </c>
    </row>
    <row r="424" spans="1:9" ht="12.75">
      <c r="A424" s="26" t="s">
        <v>184</v>
      </c>
      <c r="C424" s="29">
        <v>1535</v>
      </c>
      <c r="D424" s="30">
        <v>6357</v>
      </c>
      <c r="E424" s="30">
        <v>0</v>
      </c>
      <c r="F424" s="30">
        <v>0</v>
      </c>
      <c r="G424" s="31">
        <v>0</v>
      </c>
      <c r="I424" s="32">
        <f t="shared" si="7"/>
        <v>0</v>
      </c>
    </row>
    <row r="425" spans="1:9" ht="12.75">
      <c r="A425" s="26" t="s">
        <v>185</v>
      </c>
      <c r="C425" s="29">
        <v>830</v>
      </c>
      <c r="D425" s="30">
        <v>5422</v>
      </c>
      <c r="E425" s="30">
        <v>0</v>
      </c>
      <c r="F425" s="30">
        <v>0</v>
      </c>
      <c r="G425" s="31">
        <v>0</v>
      </c>
      <c r="I425" s="32">
        <f t="shared" si="7"/>
        <v>0</v>
      </c>
    </row>
    <row r="426" spans="1:9" ht="12.75">
      <c r="A426" s="26" t="s">
        <v>186</v>
      </c>
      <c r="C426" s="29">
        <v>1913</v>
      </c>
      <c r="D426" s="30">
        <v>10733</v>
      </c>
      <c r="E426" s="30">
        <v>0</v>
      </c>
      <c r="F426" s="30">
        <v>0</v>
      </c>
      <c r="G426" s="31">
        <v>0</v>
      </c>
      <c r="I426" s="32">
        <f t="shared" si="7"/>
        <v>0</v>
      </c>
    </row>
    <row r="427" spans="1:9" ht="12.75">
      <c r="A427" s="26" t="s">
        <v>188</v>
      </c>
      <c r="C427" s="29">
        <v>636</v>
      </c>
      <c r="D427" s="30">
        <v>3402</v>
      </c>
      <c r="E427" s="30">
        <v>0</v>
      </c>
      <c r="F427" s="30">
        <v>0</v>
      </c>
      <c r="G427" s="31">
        <v>0</v>
      </c>
      <c r="I427" s="32">
        <f t="shared" si="7"/>
        <v>0</v>
      </c>
    </row>
    <row r="428" spans="1:9" ht="12.75">
      <c r="A428" s="26" t="s">
        <v>189</v>
      </c>
      <c r="C428" s="29">
        <v>682</v>
      </c>
      <c r="D428" s="30">
        <v>2745</v>
      </c>
      <c r="E428" s="30">
        <v>0</v>
      </c>
      <c r="F428" s="30">
        <v>0</v>
      </c>
      <c r="G428" s="31">
        <v>0</v>
      </c>
      <c r="I428" s="32">
        <f t="shared" si="7"/>
        <v>0</v>
      </c>
    </row>
    <row r="429" spans="1:9" ht="12.75">
      <c r="A429" s="26" t="s">
        <v>222</v>
      </c>
      <c r="C429" s="29">
        <v>28</v>
      </c>
      <c r="D429" s="30">
        <v>78</v>
      </c>
      <c r="E429" s="30">
        <v>0</v>
      </c>
      <c r="F429" s="30">
        <v>0</v>
      </c>
      <c r="G429" s="31">
        <v>0</v>
      </c>
      <c r="I429" s="32">
        <f t="shared" si="7"/>
        <v>0</v>
      </c>
    </row>
    <row r="430" spans="1:9" ht="12.75">
      <c r="A430" s="26" t="s">
        <v>226</v>
      </c>
      <c r="C430" s="29">
        <v>18</v>
      </c>
      <c r="D430" s="30">
        <v>21</v>
      </c>
      <c r="E430" s="30">
        <v>0</v>
      </c>
      <c r="F430" s="30">
        <v>0</v>
      </c>
      <c r="G430" s="31">
        <v>0</v>
      </c>
      <c r="I430" s="32">
        <f>F430/D430</f>
        <v>0</v>
      </c>
    </row>
    <row r="431" spans="1:9" ht="12.75">
      <c r="A431" s="26" t="s">
        <v>190</v>
      </c>
      <c r="C431" s="29">
        <v>1420</v>
      </c>
      <c r="D431" s="30">
        <v>9997</v>
      </c>
      <c r="E431" s="30">
        <v>0</v>
      </c>
      <c r="F431" s="30">
        <v>0</v>
      </c>
      <c r="G431" s="31">
        <v>0</v>
      </c>
      <c r="I431" s="32">
        <f>F431/D431</f>
        <v>0</v>
      </c>
    </row>
    <row r="432" spans="1:9" ht="12.75">
      <c r="A432" s="30"/>
      <c r="C432" s="30"/>
      <c r="D432" s="30"/>
      <c r="E432" s="30"/>
      <c r="F432" s="30"/>
      <c r="G432" s="31"/>
      <c r="I432" s="32"/>
    </row>
    <row r="433" ht="12.75" customHeight="1"/>
  </sheetData>
  <sheetProtection/>
  <conditionalFormatting sqref="I1:I4 I6:I9 I11:I17 I19:I48 I50:I51 I53:I95 I97:I98 I100:I104 I106:I140 I142:I143 I145:I167 I169:I171 I173:I176 I178:I194 I196:I197 I199:I239 I241:I297 I299:I319 I321:I326 I328:I331 I333:I337 I339:I65536">
    <cfRule type="cellIs" priority="1" dxfId="1" operator="greaterThan" stopIfTrue="1">
      <formula>0.02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Contribution Customer</dc:title>
  <dc:subject/>
  <dc:creator>Crystal Decisions</dc:creator>
  <cp:keywords/>
  <dc:description>Powered by Crystal</dc:description>
  <cp:lastModifiedBy>Audrey Fu</cp:lastModifiedBy>
  <dcterms:created xsi:type="dcterms:W3CDTF">2015-08-31T19:37:37Z</dcterms:created>
  <dcterms:modified xsi:type="dcterms:W3CDTF">2015-08-31T19:37:38Z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01734361CD07C3C85B968AA4B2781C480C131A4BF1DCCE0484255B1E26629C81B5D15154947B17475E01D3665DA7657BC1B63D0DEC0E70D37FB64E8D4AC087997B1B7D94984A158F8A578D77204C72E58B16B707EE4008A5221F1D4EB997EE9FB02356C55AD138E6A661278C0F6B4ED5469D2BF8258EF9DE69FBD8C6D5B1701</vt:lpwstr>
  </property>
  <property fmtid="{D5CDD505-2E9C-101B-9397-08002B2CF9AE}" pid="3" name="Business Objects Context Information1">
    <vt:lpwstr>C27C62B0DA3AFE8A58B8E661BF5EA9E5C8A34E5A14599A22EC95C8D7BC57F695430894424FFDF52909FE336E0A92D90053556510CD272653DD20819E931D3FB5C9547809DFEA86464D4D273DE468AED9A56B6633CEB3604C6FE85DF83A5FC02E3A0BB7904F6C918460DE7F7A7E6446C0A29A40CCCEDAA72DA7ED2FB66B87420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42C82D71240441E5438D4EFFA763A6B8515EA22694295ED554E90E9228FC9824C025F875A386D756E341A845F05FA99B2C598BD81FCAC5C2DC38F0C93213E9149E9DD3F3F4D6B939E879791DF924E63FFD85A72AA772C2A5230FB4CA8A78F17744CB40C03C94E7C560F402A6B51C3354E6AC6CF2DE56E9C7DF5D0A98E506069</vt:lpwstr>
  </property>
  <property fmtid="{D5CDD505-2E9C-101B-9397-08002B2CF9AE}" pid="9" name="Business Objects Context Information7">
    <vt:lpwstr>0A6993697</vt:lpwstr>
  </property>
</Properties>
</file>