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621"/>
  <workbookPr date1904="1" showInkAnnotation="0" autoCompressPictures="0"/>
  <bookViews>
    <workbookView xWindow="0" yWindow="0" windowWidth="25580" windowHeight="14240" tabRatio="500" activeTab="1"/>
  </bookViews>
  <sheets>
    <sheet name="Sheet1" sheetId="1" r:id="rId1"/>
    <sheet name="Sheet2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16" i="2" l="1"/>
  <c r="S16" i="2"/>
  <c r="R16" i="2"/>
  <c r="Q16" i="2"/>
  <c r="P16" i="2"/>
  <c r="O16" i="2"/>
  <c r="N16" i="2"/>
  <c r="K8" i="2"/>
  <c r="M16" i="2"/>
  <c r="U16" i="2"/>
  <c r="C16" i="2"/>
  <c r="D16" i="2"/>
  <c r="E16" i="2"/>
  <c r="F16" i="2"/>
  <c r="I16" i="2"/>
  <c r="J16" i="2"/>
  <c r="K16" i="2"/>
  <c r="V16" i="2"/>
  <c r="K15" i="2"/>
  <c r="U15" i="2"/>
  <c r="V15" i="2"/>
  <c r="U14" i="2"/>
  <c r="K14" i="2"/>
  <c r="V14" i="2"/>
  <c r="L16" i="2"/>
  <c r="H16" i="2"/>
  <c r="G16" i="2"/>
  <c r="B16" i="2"/>
  <c r="B12" i="2"/>
  <c r="C12" i="2"/>
  <c r="D12" i="2"/>
  <c r="E12" i="2"/>
  <c r="F12" i="2"/>
  <c r="G12" i="2"/>
  <c r="H12" i="2"/>
  <c r="K12" i="2"/>
  <c r="L12" i="2"/>
  <c r="M12" i="2"/>
  <c r="N12" i="2"/>
  <c r="O12" i="2"/>
  <c r="P12" i="2"/>
  <c r="R12" i="2"/>
  <c r="S12" i="2"/>
  <c r="T12" i="2"/>
  <c r="U12" i="2"/>
  <c r="V12" i="2"/>
  <c r="K11" i="2"/>
  <c r="U11" i="2"/>
  <c r="V11" i="2"/>
  <c r="K10" i="2"/>
  <c r="U10" i="2"/>
  <c r="V10" i="2"/>
  <c r="K3" i="2"/>
  <c r="U3" i="2"/>
  <c r="V3" i="2"/>
  <c r="B8" i="2"/>
  <c r="C8" i="2"/>
  <c r="D8" i="2"/>
  <c r="E8" i="2"/>
  <c r="F8" i="2"/>
  <c r="G8" i="2"/>
  <c r="H8" i="2"/>
  <c r="I8" i="2"/>
  <c r="J8" i="2"/>
  <c r="B5" i="2"/>
  <c r="C5" i="2"/>
  <c r="D5" i="2"/>
  <c r="E5" i="2"/>
  <c r="F5" i="2"/>
  <c r="G5" i="2"/>
  <c r="H5" i="2"/>
  <c r="I5" i="2"/>
  <c r="J5" i="2"/>
  <c r="K5" i="2"/>
  <c r="L8" i="2"/>
  <c r="M8" i="2"/>
  <c r="N8" i="2"/>
  <c r="O8" i="2"/>
  <c r="P8" i="2"/>
  <c r="Q8" i="2"/>
  <c r="R8" i="2"/>
  <c r="S8" i="2"/>
  <c r="T8" i="2"/>
  <c r="U8" i="2"/>
  <c r="L5" i="2"/>
  <c r="M5" i="2"/>
  <c r="N5" i="2"/>
  <c r="O5" i="2"/>
  <c r="P5" i="2"/>
  <c r="Q5" i="2"/>
  <c r="R5" i="2"/>
  <c r="S5" i="2"/>
  <c r="T5" i="2"/>
  <c r="U5" i="2"/>
  <c r="K6" i="2"/>
  <c r="K7" i="2"/>
  <c r="K4" i="2"/>
  <c r="V8" i="2"/>
  <c r="V5" i="2"/>
  <c r="U7" i="2"/>
  <c r="V7" i="2"/>
  <c r="U6" i="2"/>
  <c r="V6" i="2"/>
  <c r="U4" i="2"/>
  <c r="V4" i="2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2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F19" i="1"/>
  <c r="D4" i="1"/>
  <c r="D78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Y4" i="1"/>
  <c r="BX4" i="1"/>
  <c r="BW4" i="1"/>
  <c r="BV4" i="1"/>
  <c r="BU4" i="1"/>
  <c r="BT4" i="1"/>
  <c r="BS4" i="1"/>
  <c r="BR4" i="1"/>
  <c r="BQ4" i="1"/>
  <c r="BP4" i="1"/>
  <c r="BO4" i="1"/>
  <c r="BN4" i="1"/>
  <c r="BM4" i="1"/>
  <c r="BL4" i="1"/>
  <c r="BK4" i="1"/>
  <c r="BJ4" i="1"/>
  <c r="BI4" i="1"/>
  <c r="BH4" i="1"/>
  <c r="BG4" i="1"/>
  <c r="BF4" i="1"/>
  <c r="BF89" i="1"/>
  <c r="BF11" i="1"/>
  <c r="BF5" i="1"/>
  <c r="BF6" i="1"/>
  <c r="BF7" i="1"/>
  <c r="BF8" i="1"/>
  <c r="BF9" i="1"/>
  <c r="BF10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4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4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90" i="1"/>
  <c r="BF91" i="1"/>
  <c r="BF92" i="1"/>
  <c r="BF93" i="1"/>
  <c r="BF94" i="1"/>
  <c r="AY94" i="1"/>
  <c r="AX94" i="1"/>
  <c r="AW94" i="1"/>
  <c r="AV94" i="1"/>
  <c r="AU94" i="1"/>
  <c r="AT94" i="1"/>
  <c r="AS94" i="1"/>
  <c r="AR94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D94" i="1"/>
  <c r="C94" i="1"/>
  <c r="B94" i="1"/>
  <c r="AY93" i="1"/>
  <c r="AX93" i="1"/>
  <c r="AW93" i="1"/>
  <c r="AV93" i="1"/>
  <c r="AU93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F93" i="1"/>
  <c r="D93" i="1"/>
  <c r="C93" i="1"/>
  <c r="B93" i="1"/>
  <c r="AY92" i="1"/>
  <c r="AX92" i="1"/>
  <c r="AW92" i="1"/>
  <c r="AV92" i="1"/>
  <c r="AU92" i="1"/>
  <c r="AT92" i="1"/>
  <c r="AS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D92" i="1"/>
  <c r="C92" i="1"/>
  <c r="B92" i="1"/>
  <c r="AY91" i="1"/>
  <c r="AX91" i="1"/>
  <c r="AW91" i="1"/>
  <c r="AV91" i="1"/>
  <c r="AU91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D91" i="1"/>
  <c r="C91" i="1"/>
  <c r="B91" i="1"/>
  <c r="AY90" i="1"/>
  <c r="AX90" i="1"/>
  <c r="AW90" i="1"/>
  <c r="AV90" i="1"/>
  <c r="AU90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D90" i="1"/>
  <c r="C90" i="1"/>
  <c r="B90" i="1"/>
  <c r="AY89" i="1"/>
  <c r="AX89" i="1"/>
  <c r="AW89" i="1"/>
  <c r="AV89" i="1"/>
  <c r="AU89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D89" i="1"/>
  <c r="C89" i="1"/>
  <c r="B89" i="1"/>
  <c r="AY88" i="1"/>
  <c r="AX88" i="1"/>
  <c r="AW88" i="1"/>
  <c r="AV88" i="1"/>
  <c r="AU88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D88" i="1"/>
  <c r="C88" i="1"/>
  <c r="B88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D87" i="1"/>
  <c r="C87" i="1"/>
  <c r="B87" i="1"/>
  <c r="AY86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D86" i="1"/>
  <c r="C86" i="1"/>
  <c r="B86" i="1"/>
  <c r="AY85" i="1"/>
  <c r="AX85" i="1"/>
  <c r="AW85" i="1"/>
  <c r="AV85" i="1"/>
  <c r="AU85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D85" i="1"/>
  <c r="C85" i="1"/>
  <c r="B85" i="1"/>
  <c r="AY84" i="1"/>
  <c r="AX84" i="1"/>
  <c r="AW84" i="1"/>
  <c r="AV84" i="1"/>
  <c r="AU84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D84" i="1"/>
  <c r="C84" i="1"/>
  <c r="B84" i="1"/>
  <c r="AY83" i="1"/>
  <c r="AX83" i="1"/>
  <c r="AW83" i="1"/>
  <c r="AV83" i="1"/>
  <c r="AU83" i="1"/>
  <c r="AT83" i="1"/>
  <c r="AS83" i="1"/>
  <c r="AR83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D83" i="1"/>
  <c r="C83" i="1"/>
  <c r="B83" i="1"/>
  <c r="AY82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D82" i="1"/>
  <c r="C82" i="1"/>
  <c r="B82" i="1"/>
  <c r="AY81" i="1"/>
  <c r="AX81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D81" i="1"/>
  <c r="C81" i="1"/>
  <c r="B81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D80" i="1"/>
  <c r="C80" i="1"/>
  <c r="B80" i="1"/>
  <c r="AY79" i="1"/>
  <c r="AX79" i="1"/>
  <c r="AW79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D79" i="1"/>
  <c r="C79" i="1"/>
  <c r="B79" i="1"/>
  <c r="AY78" i="1"/>
  <c r="AX78" i="1"/>
  <c r="AW78" i="1"/>
  <c r="AV78" i="1"/>
  <c r="AU78" i="1"/>
  <c r="AT78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C78" i="1"/>
  <c r="B78" i="1"/>
  <c r="AY77" i="1"/>
  <c r="AX77" i="1"/>
  <c r="AW77" i="1"/>
  <c r="AV77" i="1"/>
  <c r="AU77" i="1"/>
  <c r="AT77" i="1"/>
  <c r="AS77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F77" i="1"/>
  <c r="D77" i="1"/>
  <c r="C77" i="1"/>
  <c r="B77" i="1"/>
  <c r="AY76" i="1"/>
  <c r="AX76" i="1"/>
  <c r="AW76" i="1"/>
  <c r="AV76" i="1"/>
  <c r="AU76" i="1"/>
  <c r="AT76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D76" i="1"/>
  <c r="C76" i="1"/>
  <c r="B76" i="1"/>
  <c r="AY75" i="1"/>
  <c r="AX75" i="1"/>
  <c r="AW75" i="1"/>
  <c r="AV75" i="1"/>
  <c r="AU75" i="1"/>
  <c r="AT75" i="1"/>
  <c r="AS75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D75" i="1"/>
  <c r="C75" i="1"/>
  <c r="B75" i="1"/>
  <c r="AY69" i="1"/>
  <c r="AX69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D69" i="1"/>
  <c r="C69" i="1"/>
  <c r="B69" i="1"/>
  <c r="AY74" i="1"/>
  <c r="AX74" i="1"/>
  <c r="AW74" i="1"/>
  <c r="AV74" i="1"/>
  <c r="AU74" i="1"/>
  <c r="AT74" i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D74" i="1"/>
  <c r="C74" i="1"/>
  <c r="B74" i="1"/>
  <c r="AY73" i="1"/>
  <c r="AX73" i="1"/>
  <c r="AW73" i="1"/>
  <c r="AV73" i="1"/>
  <c r="AU73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D73" i="1"/>
  <c r="C73" i="1"/>
  <c r="B73" i="1"/>
  <c r="AY71" i="1"/>
  <c r="AX71" i="1"/>
  <c r="AW71" i="1"/>
  <c r="AV71" i="1"/>
  <c r="AU71" i="1"/>
  <c r="AT71" i="1"/>
  <c r="AS71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D71" i="1"/>
  <c r="C71" i="1"/>
  <c r="B71" i="1"/>
  <c r="AY70" i="1"/>
  <c r="AX70" i="1"/>
  <c r="AW70" i="1"/>
  <c r="AV70" i="1"/>
  <c r="AU70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D70" i="1"/>
  <c r="C70" i="1"/>
  <c r="B70" i="1"/>
  <c r="AY68" i="1"/>
  <c r="AX68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D68" i="1"/>
  <c r="C68" i="1"/>
  <c r="B68" i="1"/>
  <c r="AY67" i="1"/>
  <c r="AX67" i="1"/>
  <c r="AW67" i="1"/>
  <c r="AV67" i="1"/>
  <c r="AU67" i="1"/>
  <c r="AT67" i="1"/>
  <c r="AS67" i="1"/>
  <c r="AR67" i="1"/>
  <c r="AQ67" i="1"/>
  <c r="AP67" i="1"/>
  <c r="AO67" i="1"/>
  <c r="AN67" i="1"/>
  <c r="AM67" i="1"/>
  <c r="AL67" i="1"/>
  <c r="AK67" i="1"/>
  <c r="AJ67" i="1"/>
  <c r="AI67" i="1"/>
  <c r="AH67" i="1"/>
  <c r="AG67" i="1"/>
  <c r="AF67" i="1"/>
  <c r="D67" i="1"/>
  <c r="C67" i="1"/>
  <c r="B67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D66" i="1"/>
  <c r="C66" i="1"/>
  <c r="B66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D65" i="1"/>
  <c r="C65" i="1"/>
  <c r="B65" i="1"/>
  <c r="AY64" i="1"/>
  <c r="AX64" i="1"/>
  <c r="AW64" i="1"/>
  <c r="AV64" i="1"/>
  <c r="AU64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D64" i="1"/>
  <c r="C64" i="1"/>
  <c r="B64" i="1"/>
  <c r="AY63" i="1"/>
  <c r="AX63" i="1"/>
  <c r="AW63" i="1"/>
  <c r="AV63" i="1"/>
  <c r="AU63" i="1"/>
  <c r="AT63" i="1"/>
  <c r="AS63" i="1"/>
  <c r="AR63" i="1"/>
  <c r="AQ63" i="1"/>
  <c r="AP63" i="1"/>
  <c r="AO63" i="1"/>
  <c r="AN63" i="1"/>
  <c r="AM63" i="1"/>
  <c r="AL63" i="1"/>
  <c r="AK63" i="1"/>
  <c r="AJ63" i="1"/>
  <c r="AI63" i="1"/>
  <c r="AH63" i="1"/>
  <c r="AG63" i="1"/>
  <c r="AF63" i="1"/>
  <c r="D63" i="1"/>
  <c r="C63" i="1"/>
  <c r="B63" i="1"/>
  <c r="AY72" i="1"/>
  <c r="AX72" i="1"/>
  <c r="AW72" i="1"/>
  <c r="AV72" i="1"/>
  <c r="AU72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D72" i="1"/>
  <c r="C72" i="1"/>
  <c r="B72" i="1"/>
  <c r="AY62" i="1"/>
  <c r="AX62" i="1"/>
  <c r="AW62" i="1"/>
  <c r="AV62" i="1"/>
  <c r="AU62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D62" i="1"/>
  <c r="C62" i="1"/>
  <c r="B62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D61" i="1"/>
  <c r="C61" i="1"/>
  <c r="B61" i="1"/>
  <c r="AY60" i="1"/>
  <c r="AX60" i="1"/>
  <c r="AW60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D60" i="1"/>
  <c r="C60" i="1"/>
  <c r="B60" i="1"/>
  <c r="AY59" i="1"/>
  <c r="AX59" i="1"/>
  <c r="AW59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D59" i="1"/>
  <c r="C59" i="1"/>
  <c r="B59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D58" i="1"/>
  <c r="C58" i="1"/>
  <c r="B58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D57" i="1"/>
  <c r="C57" i="1"/>
  <c r="B57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D56" i="1"/>
  <c r="C56" i="1"/>
  <c r="B56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D54" i="1"/>
  <c r="C54" i="1"/>
  <c r="B54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D55" i="1"/>
  <c r="C55" i="1"/>
  <c r="B55" i="1"/>
  <c r="AY53" i="1"/>
  <c r="AX53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D53" i="1"/>
  <c r="C53" i="1"/>
  <c r="B53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D52" i="1"/>
  <c r="C52" i="1"/>
  <c r="B52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D51" i="1"/>
  <c r="C51" i="1"/>
  <c r="B51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D50" i="1"/>
  <c r="C50" i="1"/>
  <c r="B50" i="1"/>
  <c r="AY49" i="1"/>
  <c r="AX49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D49" i="1"/>
  <c r="C49" i="1"/>
  <c r="B49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D48" i="1"/>
  <c r="C48" i="1"/>
  <c r="B48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D47" i="1"/>
  <c r="C47" i="1"/>
  <c r="B47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D46" i="1"/>
  <c r="C46" i="1"/>
  <c r="B46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D45" i="1"/>
  <c r="C45" i="1"/>
  <c r="B45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D44" i="1"/>
  <c r="C44" i="1"/>
  <c r="B44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D42" i="1"/>
  <c r="C42" i="1"/>
  <c r="B42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D41" i="1"/>
  <c r="C41" i="1"/>
  <c r="B41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D40" i="1"/>
  <c r="C40" i="1"/>
  <c r="B40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D39" i="1"/>
  <c r="C39" i="1"/>
  <c r="B39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D38" i="1"/>
  <c r="C38" i="1"/>
  <c r="B38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D37" i="1"/>
  <c r="C37" i="1"/>
  <c r="B37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D36" i="1"/>
  <c r="C36" i="1"/>
  <c r="B36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D35" i="1"/>
  <c r="C35" i="1"/>
  <c r="B35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D43" i="1"/>
  <c r="C43" i="1"/>
  <c r="B43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D34" i="1"/>
  <c r="C34" i="1"/>
  <c r="B34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D33" i="1"/>
  <c r="C33" i="1"/>
  <c r="B33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D32" i="1"/>
  <c r="C32" i="1"/>
  <c r="B32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D31" i="1"/>
  <c r="C31" i="1"/>
  <c r="B31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D30" i="1"/>
  <c r="C30" i="1"/>
  <c r="B30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D28" i="1"/>
  <c r="C28" i="1"/>
  <c r="B28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D27" i="1"/>
  <c r="C27" i="1"/>
  <c r="B27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D26" i="1"/>
  <c r="C26" i="1"/>
  <c r="B26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D29" i="1"/>
  <c r="C29" i="1"/>
  <c r="B29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D25" i="1"/>
  <c r="C25" i="1"/>
  <c r="B25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D24" i="1"/>
  <c r="C24" i="1"/>
  <c r="B24" i="1"/>
  <c r="AF23" i="1"/>
  <c r="D23" i="1"/>
  <c r="C23" i="1"/>
  <c r="B23" i="1"/>
  <c r="D22" i="1"/>
  <c r="C22" i="1"/>
  <c r="B22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D21" i="1"/>
  <c r="C21" i="1"/>
  <c r="B21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D20" i="1"/>
  <c r="C20" i="1"/>
  <c r="B20" i="1"/>
  <c r="D19" i="1"/>
  <c r="C19" i="1"/>
  <c r="B19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D17" i="1"/>
  <c r="C17" i="1"/>
  <c r="B17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D18" i="1"/>
  <c r="C18" i="1"/>
  <c r="B18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D16" i="1"/>
  <c r="C16" i="1"/>
  <c r="B16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D15" i="1"/>
  <c r="C15" i="1"/>
  <c r="B15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D14" i="1"/>
  <c r="C14" i="1"/>
  <c r="B14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D13" i="1"/>
  <c r="C13" i="1"/>
  <c r="B13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D12" i="1"/>
  <c r="C12" i="1"/>
  <c r="B12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D11" i="1"/>
  <c r="C11" i="1"/>
  <c r="B11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D10" i="1"/>
  <c r="C10" i="1"/>
  <c r="B10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D9" i="1"/>
  <c r="C9" i="1"/>
  <c r="B9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D8" i="1"/>
  <c r="C8" i="1"/>
  <c r="B8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D7" i="1"/>
  <c r="C7" i="1"/>
  <c r="B7" i="1"/>
  <c r="AY6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D6" i="1"/>
  <c r="C6" i="1"/>
  <c r="B6" i="1"/>
  <c r="AY5" i="1"/>
  <c r="AX5" i="1"/>
  <c r="AW5" i="1"/>
  <c r="AV5" i="1"/>
  <c r="AU5" i="1"/>
  <c r="AT5" i="1"/>
  <c r="AS5" i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D5" i="1"/>
  <c r="C5" i="1"/>
  <c r="B5" i="1"/>
  <c r="AY4" i="1"/>
  <c r="AX4" i="1"/>
  <c r="AW4" i="1"/>
  <c r="AV4" i="1"/>
  <c r="AU4" i="1"/>
  <c r="AT4" i="1"/>
  <c r="AS4" i="1"/>
  <c r="AR4" i="1"/>
  <c r="AQ4" i="1"/>
  <c r="AP4" i="1"/>
  <c r="AO4" i="1"/>
  <c r="AN4" i="1"/>
  <c r="AM4" i="1"/>
  <c r="AL4" i="1"/>
  <c r="AK4" i="1"/>
  <c r="AJ4" i="1"/>
  <c r="AI4" i="1"/>
  <c r="AH4" i="1"/>
  <c r="AG4" i="1"/>
  <c r="AF4" i="1"/>
  <c r="C4" i="1"/>
  <c r="B4" i="1"/>
  <c r="AY3" i="1"/>
  <c r="AX3" i="1"/>
  <c r="AW3" i="1"/>
  <c r="AV3" i="1"/>
  <c r="AU3" i="1"/>
  <c r="AT3" i="1"/>
  <c r="AS3" i="1"/>
  <c r="AR3" i="1"/>
  <c r="AQ3" i="1"/>
  <c r="AP3" i="1"/>
  <c r="AO3" i="1"/>
  <c r="AN3" i="1"/>
  <c r="AM3" i="1"/>
  <c r="AL3" i="1"/>
  <c r="AK3" i="1"/>
  <c r="AJ3" i="1"/>
  <c r="AI3" i="1"/>
  <c r="AH3" i="1"/>
  <c r="AG3" i="1"/>
  <c r="AF3" i="1"/>
  <c r="D3" i="1"/>
  <c r="C3" i="1"/>
  <c r="B3" i="1"/>
  <c r="AY2" i="1"/>
  <c r="AX2" i="1"/>
  <c r="AW2" i="1"/>
  <c r="AV2" i="1"/>
  <c r="AU2" i="1"/>
  <c r="AT2" i="1"/>
  <c r="AS2" i="1"/>
  <c r="AR2" i="1"/>
  <c r="AQ2" i="1"/>
  <c r="AP2" i="1"/>
  <c r="AO2" i="1"/>
  <c r="AN2" i="1"/>
  <c r="AM2" i="1"/>
  <c r="AL2" i="1"/>
  <c r="AK2" i="1"/>
  <c r="AJ2" i="1"/>
  <c r="AI2" i="1"/>
  <c r="AH2" i="1"/>
  <c r="AG2" i="1"/>
  <c r="AF2" i="1"/>
  <c r="D2" i="1"/>
  <c r="C2" i="1"/>
  <c r="B2" i="1"/>
</calcChain>
</file>

<file path=xl/sharedStrings.xml><?xml version="1.0" encoding="utf-8"?>
<sst xmlns="http://schemas.openxmlformats.org/spreadsheetml/2006/main" count="325" uniqueCount="120">
  <si>
    <t xml:space="preserve"> </t>
    <phoneticPr fontId="1" type="noConversion"/>
  </si>
  <si>
    <t>Index</t>
    <phoneticPr fontId="1" type="noConversion"/>
  </si>
  <si>
    <t>AVE SCORE</t>
    <phoneticPr fontId="1" type="noConversion"/>
  </si>
  <si>
    <t xml:space="preserve"> </t>
    <phoneticPr fontId="1" type="noConversion"/>
  </si>
  <si>
    <t xml:space="preserve"> </t>
    <phoneticPr fontId="1" type="noConversion"/>
  </si>
  <si>
    <t>White</t>
    <phoneticPr fontId="1" type="noConversion"/>
  </si>
  <si>
    <t xml:space="preserve">   Updated FEB 28,2016</t>
    <phoneticPr fontId="1" type="noConversion"/>
  </si>
  <si>
    <t>Gaggle Handicap</t>
    <phoneticPr fontId="1" type="noConversion"/>
  </si>
  <si>
    <t>Tees</t>
  </si>
  <si>
    <t>David Gray</t>
  </si>
  <si>
    <t>Blue</t>
  </si>
  <si>
    <t>Glen Dobbs</t>
  </si>
  <si>
    <t>Harry Blackburn (Hat)</t>
  </si>
  <si>
    <t>Mike Harvill</t>
  </si>
  <si>
    <t>Gold</t>
  </si>
  <si>
    <t>Fuzzy Bradford</t>
  </si>
  <si>
    <t>Tim Hollis</t>
  </si>
  <si>
    <t>Larry Yelverton</t>
  </si>
  <si>
    <t>Ricky Adams</t>
  </si>
  <si>
    <t>Leon Baremore</t>
  </si>
  <si>
    <t>Wayne Silmon</t>
  </si>
  <si>
    <t>White</t>
  </si>
  <si>
    <t>Bobby Martin</t>
  </si>
  <si>
    <t>Sharon Sullivan</t>
  </si>
  <si>
    <t>Mickey Benoit</t>
  </si>
  <si>
    <t>Dave Flaum</t>
  </si>
  <si>
    <t>Mike Hollier (Blue)</t>
  </si>
  <si>
    <t>Dennis Scotto</t>
  </si>
  <si>
    <t>Darryl Kendrick (Blue)</t>
  </si>
  <si>
    <t>Tad Peters</t>
  </si>
  <si>
    <t>Ronnie Tuminello (RT)</t>
  </si>
  <si>
    <t>Todd Andre</t>
  </si>
  <si>
    <t>Don Hill (Blue)</t>
  </si>
  <si>
    <t>Wayne Rathburn</t>
  </si>
  <si>
    <t>Keith Bennett</t>
  </si>
  <si>
    <t>Robert Almond</t>
  </si>
  <si>
    <t>Richard Squires</t>
  </si>
  <si>
    <t>Mike Ellsworth</t>
  </si>
  <si>
    <t>Claude Merriman</t>
  </si>
  <si>
    <t>Kerry Lake</t>
  </si>
  <si>
    <t>Harold Watson (White)</t>
  </si>
  <si>
    <t>Tony Sukla (Blue)</t>
  </si>
  <si>
    <t>Don Sherman</t>
  </si>
  <si>
    <t>Steve Carney</t>
  </si>
  <si>
    <t>Tom Glass</t>
  </si>
  <si>
    <t>Bill Schwartz</t>
  </si>
  <si>
    <t>Gary Rainwater</t>
  </si>
  <si>
    <t>Ira Jones</t>
  </si>
  <si>
    <t>Ed Merrill</t>
  </si>
  <si>
    <t>Joe Pierce</t>
  </si>
  <si>
    <t>Mike Sanford</t>
  </si>
  <si>
    <t>Jim Cooper</t>
  </si>
  <si>
    <t>Tony Cason</t>
  </si>
  <si>
    <t>Steve Taylor</t>
  </si>
  <si>
    <t>Bush Carnahan</t>
  </si>
  <si>
    <t>Don Ellerbe</t>
  </si>
  <si>
    <t>Rick Hollis</t>
  </si>
  <si>
    <t>Bruce Strickland</t>
  </si>
  <si>
    <t>Pat Booker</t>
  </si>
  <si>
    <t>Doc Waltemate</t>
  </si>
  <si>
    <t>Don Lee</t>
  </si>
  <si>
    <t>Matt Sawrie</t>
  </si>
  <si>
    <t>Ron (Toto) Montgomery</t>
  </si>
  <si>
    <t>Pat Andres</t>
  </si>
  <si>
    <t>Rod Nutt</t>
  </si>
  <si>
    <t>Jack Byrd</t>
  </si>
  <si>
    <t>Greg Wilhite</t>
  </si>
  <si>
    <t>Larry Poole</t>
  </si>
  <si>
    <t>Doug Kolb</t>
  </si>
  <si>
    <t>Dick Binderim</t>
  </si>
  <si>
    <t>H.B. Brual</t>
  </si>
  <si>
    <t>Doc Brown</t>
  </si>
  <si>
    <t>Chris Rimmer</t>
  </si>
  <si>
    <t>Mike Sullivan (White)</t>
  </si>
  <si>
    <t>Butch Maddox</t>
  </si>
  <si>
    <t>Ricky Trichell</t>
  </si>
  <si>
    <t>Jack Ihle</t>
  </si>
  <si>
    <t>Donnie Briehn</t>
  </si>
  <si>
    <t>Ralph Greer</t>
  </si>
  <si>
    <t>Blaine Bardin</t>
  </si>
  <si>
    <t>Merv Magee</t>
  </si>
  <si>
    <t>Pat Parker</t>
  </si>
  <si>
    <t>Cole Wilson</t>
  </si>
  <si>
    <t>Kory Kottenrook</t>
  </si>
  <si>
    <t>Butch Darnell</t>
  </si>
  <si>
    <t>Greg Puckett</t>
  </si>
  <si>
    <t>James Scotto</t>
  </si>
  <si>
    <t>Shane Blythe</t>
  </si>
  <si>
    <t>Bob Smith</t>
  </si>
  <si>
    <t>Gordon</t>
  </si>
  <si>
    <t>Timmy Yelverton</t>
  </si>
  <si>
    <t>Ron Martin</t>
  </si>
  <si>
    <t>Lyle Hill</t>
  </si>
  <si>
    <t>Wes Pixley</t>
  </si>
  <si>
    <t>George Marlowe</t>
  </si>
  <si>
    <t>Casey Webb</t>
  </si>
  <si>
    <t>Jesse Gomez</t>
  </si>
  <si>
    <t>Casey Robinson</t>
  </si>
  <si>
    <t>Pat Pankon</t>
  </si>
  <si>
    <t>Mike Murray</t>
  </si>
  <si>
    <t>Kevin Cavanaugh</t>
  </si>
  <si>
    <t>Nate James</t>
  </si>
  <si>
    <t>Art Schuldt</t>
  </si>
  <si>
    <t>Bobby Birtman</t>
  </si>
  <si>
    <t>Brad Wright</t>
  </si>
  <si>
    <t xml:space="preserve"> </t>
    <phoneticPr fontId="1" type="noConversion"/>
  </si>
  <si>
    <t xml:space="preserve"> </t>
  </si>
  <si>
    <t>Out</t>
  </si>
  <si>
    <t>Total</t>
  </si>
  <si>
    <t>PLAYER</t>
  </si>
  <si>
    <t>Best Ball</t>
  </si>
  <si>
    <t>IN</t>
  </si>
  <si>
    <t>SC</t>
  </si>
  <si>
    <t>KL</t>
  </si>
  <si>
    <t>BEST BALL</t>
  </si>
  <si>
    <t>BESTBALL</t>
  </si>
  <si>
    <t>MATCH</t>
  </si>
  <si>
    <t>HB</t>
  </si>
  <si>
    <t>TS</t>
  </si>
  <si>
    <t>HOLE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</si>
</sst>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0"/>
      <name val="Verdana"/>
    </font>
    <font>
      <sz val="8"/>
      <name val="Verdana"/>
    </font>
    <font>
      <sz val="11"/>
      <name val="Arial"/>
    </font>
    <font>
      <b/>
      <sz val="11"/>
      <name val="Arial"/>
    </font>
    <font>
      <sz val="13"/>
      <name val="Calibri"/>
    </font>
    <font>
      <sz val="11"/>
      <color indexed="8"/>
      <name val="Arial"/>
    </font>
    <font>
      <sz val="11"/>
      <color indexed="9"/>
      <name val="Arial"/>
    </font>
    <font>
      <sz val="11"/>
      <name val="Arial"/>
    </font>
    <font>
      <sz val="11"/>
      <name val="Chalkboard SE Regular"/>
    </font>
    <font>
      <sz val="10"/>
      <name val="Chalkboard SE Regular"/>
    </font>
    <font>
      <b/>
      <sz val="8"/>
      <name val="Verdana"/>
      <family val="2"/>
    </font>
    <font>
      <b/>
      <sz val="12"/>
      <name val="Chalkboard SE Regular"/>
    </font>
    <font>
      <sz val="11"/>
      <color indexed="59"/>
      <name val="Arial"/>
    </font>
    <font>
      <sz val="10"/>
      <name val="Verdana"/>
    </font>
    <font>
      <b/>
      <sz val="10"/>
      <name val="Chalkboard SE Regular"/>
    </font>
    <font>
      <sz val="10"/>
      <name val="Verdana"/>
      <family val="2"/>
    </font>
    <font>
      <u/>
      <sz val="10"/>
      <color theme="10"/>
      <name val="Verdana"/>
    </font>
    <font>
      <u/>
      <sz val="10"/>
      <color theme="11"/>
      <name val="Verdana"/>
    </font>
    <font>
      <b/>
      <sz val="10"/>
      <name val="Verdana"/>
    </font>
    <font>
      <b/>
      <i/>
      <u/>
      <sz val="10"/>
      <name val="Verdana"/>
    </font>
    <font>
      <u/>
      <sz val="10"/>
      <name val="Verdana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8"/>
      </right>
      <top style="thin">
        <color auto="1"/>
      </top>
      <bottom/>
      <diagonal/>
    </border>
    <border>
      <left style="medium">
        <color indexed="22"/>
      </left>
      <right style="medium">
        <color indexed="8"/>
      </right>
      <top style="thin">
        <color auto="1"/>
      </top>
      <bottom/>
      <diagonal/>
    </border>
    <border>
      <left style="medium">
        <color indexed="22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03">
    <xf numFmtId="0" fontId="0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24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164" fontId="0" fillId="0" borderId="0" xfId="0" applyNumberFormat="1"/>
    <xf numFmtId="164" fontId="0" fillId="2" borderId="0" xfId="0" applyNumberFormat="1" applyFill="1"/>
    <xf numFmtId="0" fontId="9" fillId="0" borderId="0" xfId="0" applyFont="1"/>
    <xf numFmtId="0" fontId="0" fillId="4" borderId="0" xfId="0" applyFill="1"/>
    <xf numFmtId="164" fontId="0" fillId="4" borderId="0" xfId="0" applyNumberFormat="1" applyFill="1"/>
    <xf numFmtId="0" fontId="9" fillId="0" borderId="0" xfId="0" applyFont="1" applyAlignment="1">
      <alignment horizontal="center"/>
    </xf>
    <xf numFmtId="0" fontId="0" fillId="3" borderId="0" xfId="0" applyFill="1"/>
    <xf numFmtId="164" fontId="0" fillId="3" borderId="0" xfId="0" applyNumberFormat="1" applyFill="1"/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3" fillId="10" borderId="0" xfId="0" applyFont="1" applyFill="1" applyAlignment="1">
      <alignment horizontal="left"/>
    </xf>
    <xf numFmtId="0" fontId="0" fillId="10" borderId="0" xfId="0" applyFill="1" applyAlignment="1">
      <alignment horizontal="left"/>
    </xf>
    <xf numFmtId="0" fontId="13" fillId="10" borderId="0" xfId="0" applyFont="1" applyFill="1"/>
    <xf numFmtId="0" fontId="0" fillId="10" borderId="0" xfId="0" applyFill="1"/>
    <xf numFmtId="0" fontId="15" fillId="10" borderId="0" xfId="0" applyFont="1" applyFill="1" applyBorder="1"/>
    <xf numFmtId="0" fontId="15" fillId="10" borderId="0" xfId="0" applyFont="1" applyFill="1"/>
    <xf numFmtId="0" fontId="13" fillId="10" borderId="0" xfId="0" applyFont="1" applyFill="1" applyBorder="1"/>
    <xf numFmtId="0" fontId="6" fillId="10" borderId="0" xfId="0" applyFont="1" applyFill="1" applyBorder="1" applyAlignment="1">
      <alignment horizontal="right"/>
    </xf>
    <xf numFmtId="0" fontId="2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vertical="top"/>
    </xf>
    <xf numFmtId="0" fontId="13" fillId="6" borderId="1" xfId="0" applyFont="1" applyFill="1" applyBorder="1"/>
    <xf numFmtId="0" fontId="7" fillId="6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right"/>
    </xf>
    <xf numFmtId="0" fontId="5" fillId="6" borderId="1" xfId="0" applyFont="1" applyFill="1" applyBorder="1" applyAlignment="1">
      <alignment horizontal="center"/>
    </xf>
    <xf numFmtId="0" fontId="4" fillId="11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right"/>
    </xf>
    <xf numFmtId="0" fontId="2" fillId="9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right"/>
    </xf>
    <xf numFmtId="0" fontId="13" fillId="9" borderId="1" xfId="0" applyFont="1" applyFill="1" applyBorder="1"/>
    <xf numFmtId="0" fontId="4" fillId="9" borderId="1" xfId="0" applyFont="1" applyFill="1" applyBorder="1" applyAlignment="1">
      <alignment horizontal="center" wrapText="1"/>
    </xf>
    <xf numFmtId="0" fontId="2" fillId="9" borderId="1" xfId="0" applyFont="1" applyFill="1" applyBorder="1" applyAlignment="1">
      <alignment horizontal="center" vertical="top"/>
    </xf>
    <xf numFmtId="0" fontId="7" fillId="9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right"/>
    </xf>
    <xf numFmtId="0" fontId="13" fillId="7" borderId="1" xfId="0" applyFont="1" applyFill="1" applyBorder="1"/>
    <xf numFmtId="0" fontId="7" fillId="7" borderId="1" xfId="0" applyFont="1" applyFill="1" applyBorder="1" applyAlignment="1">
      <alignment horizontal="center"/>
    </xf>
    <xf numFmtId="0" fontId="0" fillId="0" borderId="1" xfId="0" applyBorder="1"/>
    <xf numFmtId="0" fontId="7" fillId="7" borderId="1" xfId="0" applyFont="1" applyFill="1" applyBorder="1" applyAlignment="1">
      <alignment horizontal="right"/>
    </xf>
    <xf numFmtId="0" fontId="2" fillId="7" borderId="1" xfId="0" applyFont="1" applyFill="1" applyBorder="1" applyAlignment="1">
      <alignment horizontal="center" vertical="top"/>
    </xf>
    <xf numFmtId="0" fontId="4" fillId="7" borderId="1" xfId="0" applyFont="1" applyFill="1" applyBorder="1" applyAlignment="1">
      <alignment horizontal="center" wrapText="1"/>
    </xf>
    <xf numFmtId="0" fontId="12" fillId="7" borderId="1" xfId="0" applyFont="1" applyFill="1" applyBorder="1" applyAlignment="1">
      <alignment horizontal="center" vertical="top"/>
    </xf>
    <xf numFmtId="0" fontId="2" fillId="8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 wrapText="1"/>
    </xf>
    <xf numFmtId="0" fontId="7" fillId="8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 vertical="top"/>
    </xf>
    <xf numFmtId="0" fontId="13" fillId="8" borderId="1" xfId="0" applyFont="1" applyFill="1" applyBorder="1"/>
    <xf numFmtId="0" fontId="7" fillId="8" borderId="1" xfId="0" applyFont="1" applyFill="1" applyBorder="1" applyAlignment="1">
      <alignment horizontal="center" vertical="top"/>
    </xf>
    <xf numFmtId="0" fontId="2" fillId="8" borderId="1" xfId="0" applyFont="1" applyFill="1" applyBorder="1" applyAlignment="1">
      <alignment horizontal="right"/>
    </xf>
    <xf numFmtId="164" fontId="8" fillId="6" borderId="1" xfId="0" applyNumberFormat="1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 vertical="top"/>
    </xf>
    <xf numFmtId="0" fontId="4" fillId="6" borderId="1" xfId="0" applyFont="1" applyFill="1" applyBorder="1" applyAlignment="1">
      <alignment wrapText="1"/>
    </xf>
    <xf numFmtId="164" fontId="8" fillId="9" borderId="1" xfId="0" applyNumberFormat="1" applyFont="1" applyFill="1" applyBorder="1" applyAlignment="1">
      <alignment horizontal="center"/>
    </xf>
    <xf numFmtId="164" fontId="2" fillId="9" borderId="1" xfId="0" applyNumberFormat="1" applyFont="1" applyFill="1" applyBorder="1" applyAlignment="1">
      <alignment horizontal="center" vertical="top"/>
    </xf>
    <xf numFmtId="0" fontId="2" fillId="9" borderId="1" xfId="0" applyFont="1" applyFill="1" applyBorder="1" applyAlignment="1">
      <alignment horizontal="left" vertical="top"/>
    </xf>
    <xf numFmtId="0" fontId="2" fillId="9" borderId="1" xfId="0" applyFont="1" applyFill="1" applyBorder="1" applyAlignment="1">
      <alignment horizontal="left"/>
    </xf>
    <xf numFmtId="0" fontId="4" fillId="9" borderId="1" xfId="0" applyFont="1" applyFill="1" applyBorder="1" applyAlignment="1">
      <alignment wrapText="1"/>
    </xf>
    <xf numFmtId="164" fontId="8" fillId="7" borderId="1" xfId="0" applyNumberFormat="1" applyFont="1" applyFill="1" applyBorder="1" applyAlignment="1">
      <alignment horizontal="center"/>
    </xf>
    <xf numFmtId="164" fontId="2" fillId="7" borderId="1" xfId="0" applyNumberFormat="1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left" vertical="top"/>
    </xf>
    <xf numFmtId="0" fontId="4" fillId="7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left"/>
    </xf>
    <xf numFmtId="164" fontId="8" fillId="8" borderId="1" xfId="0" applyNumberFormat="1" applyFont="1" applyFill="1" applyBorder="1" applyAlignment="1">
      <alignment horizontal="center"/>
    </xf>
    <xf numFmtId="164" fontId="2" fillId="8" borderId="1" xfId="0" applyNumberFormat="1" applyFont="1" applyFill="1" applyBorder="1" applyAlignment="1">
      <alignment horizontal="center" vertical="top"/>
    </xf>
    <xf numFmtId="0" fontId="2" fillId="8" borderId="1" xfId="0" applyFont="1" applyFill="1" applyBorder="1" applyAlignment="1">
      <alignment horizontal="left"/>
    </xf>
    <xf numFmtId="0" fontId="4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left" vertical="top"/>
    </xf>
    <xf numFmtId="0" fontId="14" fillId="5" borderId="2" xfId="0" applyFont="1" applyFill="1" applyBorder="1" applyAlignment="1">
      <alignment horizontal="left" vertical="top"/>
    </xf>
    <xf numFmtId="0" fontId="11" fillId="5" borderId="3" xfId="0" applyFont="1" applyFill="1" applyBorder="1" applyAlignment="1">
      <alignment horizontal="center" vertical="top" wrapText="1"/>
    </xf>
    <xf numFmtId="164" fontId="10" fillId="5" borderId="3" xfId="0" applyNumberFormat="1" applyFont="1" applyFill="1" applyBorder="1" applyAlignment="1">
      <alignment horizontal="center"/>
    </xf>
    <xf numFmtId="164" fontId="3" fillId="5" borderId="3" xfId="0" applyNumberFormat="1" applyFont="1" applyFill="1" applyBorder="1" applyAlignment="1">
      <alignment horizontal="center" vertical="top" wrapText="1"/>
    </xf>
    <xf numFmtId="0" fontId="3" fillId="5" borderId="3" xfId="0" applyFont="1" applyFill="1" applyBorder="1" applyAlignment="1">
      <alignment horizontal="left" vertical="top"/>
    </xf>
    <xf numFmtId="0" fontId="3" fillId="5" borderId="4" xfId="0" applyFont="1" applyFill="1" applyBorder="1" applyAlignment="1">
      <alignment horizontal="left" vertical="top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left" vertical="top"/>
    </xf>
    <xf numFmtId="0" fontId="8" fillId="9" borderId="1" xfId="0" applyFont="1" applyFill="1" applyBorder="1" applyAlignment="1">
      <alignment horizontal="left" vertical="top"/>
    </xf>
    <xf numFmtId="0" fontId="8" fillId="9" borderId="1" xfId="0" applyFont="1" applyFill="1" applyBorder="1"/>
    <xf numFmtId="0" fontId="8" fillId="7" borderId="1" xfId="0" applyFont="1" applyFill="1" applyBorder="1" applyAlignment="1">
      <alignment horizontal="left" vertical="top"/>
    </xf>
    <xf numFmtId="0" fontId="8" fillId="7" borderId="1" xfId="0" applyFont="1" applyFill="1" applyBorder="1"/>
    <xf numFmtId="0" fontId="8" fillId="8" borderId="1" xfId="0" applyFont="1" applyFill="1" applyBorder="1"/>
    <xf numFmtId="0" fontId="8" fillId="8" borderId="1" xfId="0" applyFont="1" applyFill="1" applyBorder="1" applyAlignment="1">
      <alignment horizontal="left" vertical="top"/>
    </xf>
    <xf numFmtId="0" fontId="0" fillId="10" borderId="0" xfId="0" applyFont="1" applyFill="1"/>
    <xf numFmtId="0" fontId="19" fillId="0" borderId="0" xfId="0" applyFont="1" applyAlignment="1">
      <alignment horizontal="center"/>
    </xf>
    <xf numFmtId="0" fontId="19" fillId="11" borderId="0" xfId="0" applyFont="1" applyFill="1" applyAlignment="1">
      <alignment horizontal="right"/>
    </xf>
    <xf numFmtId="0" fontId="19" fillId="11" borderId="0" xfId="0" applyFont="1" applyFill="1" applyAlignment="1">
      <alignment horizontal="center"/>
    </xf>
    <xf numFmtId="0" fontId="0" fillId="11" borderId="0" xfId="0" applyFill="1"/>
    <xf numFmtId="0" fontId="18" fillId="11" borderId="0" xfId="0" applyFont="1" applyFill="1" applyAlignment="1">
      <alignment horizontal="right"/>
    </xf>
    <xf numFmtId="0" fontId="0" fillId="12" borderId="0" xfId="0" applyFill="1"/>
    <xf numFmtId="0" fontId="0" fillId="11" borderId="0" xfId="0" applyFill="1" applyAlignment="1">
      <alignment horizontal="right"/>
    </xf>
    <xf numFmtId="0" fontId="0" fillId="12" borderId="0" xfId="0" applyFill="1" applyAlignment="1">
      <alignment horizontal="right"/>
    </xf>
    <xf numFmtId="0" fontId="0" fillId="0" borderId="0" xfId="0" applyAlignment="1">
      <alignment horizontal="right"/>
    </xf>
    <xf numFmtId="0" fontId="0" fillId="13" borderId="0" xfId="0" applyFill="1"/>
    <xf numFmtId="0" fontId="0" fillId="14" borderId="0" xfId="0" applyFill="1" applyAlignment="1">
      <alignment horizontal="right"/>
    </xf>
    <xf numFmtId="0" fontId="0" fillId="15" borderId="0" xfId="0" applyFill="1" applyAlignment="1">
      <alignment horizontal="right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20" fillId="13" borderId="10" xfId="0" applyFont="1" applyFill="1" applyBorder="1"/>
    <xf numFmtId="0" fontId="20" fillId="13" borderId="11" xfId="0" applyFont="1" applyFill="1" applyBorder="1"/>
    <xf numFmtId="0" fontId="0" fillId="13" borderId="11" xfId="0" applyFill="1" applyBorder="1"/>
    <xf numFmtId="0" fontId="20" fillId="13" borderId="12" xfId="0" applyFont="1" applyFill="1" applyBorder="1"/>
    <xf numFmtId="0" fontId="0" fillId="13" borderId="10" xfId="0" applyFill="1" applyBorder="1"/>
    <xf numFmtId="0" fontId="0" fillId="13" borderId="12" xfId="0" applyFill="1" applyBorder="1"/>
    <xf numFmtId="0" fontId="0" fillId="0" borderId="16" xfId="0" applyBorder="1"/>
    <xf numFmtId="0" fontId="20" fillId="13" borderId="8" xfId="0" applyFont="1" applyFill="1" applyBorder="1"/>
    <xf numFmtId="0" fontId="20" fillId="13" borderId="0" xfId="0" applyFont="1" applyFill="1" applyBorder="1"/>
    <xf numFmtId="0" fontId="0" fillId="13" borderId="0" xfId="0" applyFill="1" applyBorder="1"/>
    <xf numFmtId="0" fontId="20" fillId="13" borderId="9" xfId="0" applyFont="1" applyFill="1" applyBorder="1"/>
    <xf numFmtId="0" fontId="0" fillId="10" borderId="17" xfId="0" applyFill="1" applyBorder="1"/>
    <xf numFmtId="0" fontId="0" fillId="10" borderId="18" xfId="0" applyFill="1" applyBorder="1"/>
    <xf numFmtId="0" fontId="0" fillId="12" borderId="0" xfId="0" applyFill="1" applyBorder="1"/>
    <xf numFmtId="0" fontId="0" fillId="14" borderId="0" xfId="0" applyFill="1"/>
    <xf numFmtId="0" fontId="0" fillId="14" borderId="13" xfId="0" applyFill="1" applyBorder="1"/>
    <xf numFmtId="0" fontId="0" fillId="14" borderId="14" xfId="0" applyFill="1" applyBorder="1"/>
    <xf numFmtId="0" fontId="0" fillId="14" borderId="15" xfId="0" applyFill="1" applyBorder="1"/>
  </cellXfs>
  <cellStyles count="10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Normal" xfId="0" builtinId="0"/>
  </cellStyles>
  <dxfs count="936"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rgb="FF008000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rgb="FF008000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rgb="FF008000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rgb="FF008000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rgb="FF008000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rgb="FF008000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rgb="FF008000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rgb="FF008000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rgb="FF008000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rgb="FF008000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rgb="FF008000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rgb="FF008000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rgb="FF008000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rgb="FF008000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rgb="FF008000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rgb="FF008000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rgb="FF008000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rgb="FF008000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rgb="FF008000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rgb="FF008000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rgb="FF008000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rgb="FF008000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rgb="FF008000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rgb="FF008000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rgb="FF008000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rgb="FF008000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rgb="FF008000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rgb="FF008000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rgb="FF008000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rgb="FF008000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rgb="FF008000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rgb="FF008000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rgb="FF008000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rgb="FF008000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rgb="FF008000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rgb="FF008000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rgb="FF008000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rgb="FF008000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rgb="FF008000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rgb="FF008000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rgb="FF008000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rgb="FF008000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rgb="FF008000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rgb="FF008000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rgb="FF008000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rgb="FF008000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rgb="FF008000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rgb="FF008000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rgb="FF008000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rgb="FF008000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rgb="FF008000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rgb="FF008000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rgb="FF008000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rgb="FF008000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rgb="FF008000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rgb="FF008000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rgb="FF008000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rgb="FF008000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rgb="FF008000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rgb="FF008000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rgb="FF008000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rgb="FF008000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rgb="FF008000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rgb="FF008000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rgb="FF008000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rgb="FF008000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rgb="FF008000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rgb="FF008000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rgb="FF008000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rgb="FF008000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rgb="FF008000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rgb="FF008000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rgb="FF008000"/>
          <bgColor rgb="FF0080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FF0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 patternType="solid">
          <fgColor indexed="64"/>
          <bgColor rgb="FF2AA82A"/>
        </patternFill>
      </fill>
    </dxf>
    <dxf>
      <font>
        <color auto="1"/>
      </font>
      <fill>
        <patternFill patternType="solid">
          <fgColor indexed="64"/>
          <bgColor theme="2" tint="-9.9978637043366805E-2"/>
        </patternFill>
      </fill>
    </dxf>
    <dxf>
      <font>
        <color auto="1"/>
      </font>
      <fill>
        <patternFill patternType="solid">
          <fgColor indexed="64"/>
          <bgColor rgb="FF3C9137"/>
        </patternFill>
      </fill>
    </dxf>
    <dxf>
      <font>
        <color theme="1"/>
      </font>
      <fill>
        <patternFill patternType="solid">
          <fgColor indexed="64"/>
          <bgColor rgb="FF55D143"/>
        </patternFill>
      </fill>
    </dxf>
    <dxf>
      <font>
        <color rgb="FF9C0006"/>
      </font>
      <fill>
        <patternFill patternType="solid">
          <fgColor indexed="64"/>
          <bgColor theme="0" tint="-0.34998626667073579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66FF33"/>
        </patternFill>
      </fill>
    </dxf>
    <dxf>
      <fill>
        <patternFill>
          <bgColor rgb="FF15FF7F"/>
        </patternFill>
      </fill>
    </dxf>
    <dxf>
      <fill>
        <patternFill>
          <bgColor rgb="FF01FF74"/>
        </patternFill>
      </fill>
    </dxf>
    <dxf>
      <fill>
        <patternFill>
          <bgColor rgb="FF15FF7F"/>
        </patternFill>
      </fill>
    </dxf>
    <dxf>
      <fill>
        <patternFill>
          <bgColor rgb="FF00F66F"/>
        </patternFill>
      </fill>
    </dxf>
    <dxf>
      <fill>
        <patternFill>
          <bgColor rgb="FF00FA71"/>
        </patternFill>
      </fill>
    </dxf>
    <dxf>
      <fill>
        <patternFill>
          <bgColor rgb="FF01FF74"/>
        </patternFill>
      </fill>
    </dxf>
    <dxf>
      <fill>
        <patternFill>
          <bgColor rgb="FF0DFF7A"/>
        </patternFill>
      </fill>
    </dxf>
  </dxfs>
  <tableStyles count="0" defaultTableStyle="TableStyleMedium9" defaultPivotStyle="PivotStyleMedium4"/>
  <colors>
    <mruColors>
      <color rgb="FF00FF00"/>
      <color rgb="FF66FF33"/>
      <color rgb="FF15FF7F"/>
      <color rgb="FF01FF74"/>
      <color rgb="FF00F66F"/>
      <color rgb="FF00FA71"/>
      <color rgb="FF0DFF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94"/>
  <sheetViews>
    <sheetView topLeftCell="A80" zoomScale="125" zoomScaleNormal="125" zoomScalePageLayoutView="125" workbookViewId="0">
      <selection activeCell="S14" sqref="S14"/>
    </sheetView>
  </sheetViews>
  <sheetFormatPr baseColWidth="10" defaultColWidth="11.140625" defaultRowHeight="15" x14ac:dyDescent="0"/>
  <cols>
    <col min="1" max="1" width="18.5703125" style="5" customWidth="1"/>
    <col min="2" max="2" width="10.42578125" style="8" customWidth="1"/>
    <col min="3" max="3" width="6.7109375" style="11" hidden="1" customWidth="1"/>
    <col min="4" max="4" width="6.7109375" style="11" customWidth="1"/>
    <col min="5" max="5" width="5.5703125" customWidth="1"/>
    <col min="6" max="13" width="5.42578125" style="1" customWidth="1"/>
    <col min="14" max="14" width="3.85546875" style="1" customWidth="1"/>
    <col min="15" max="15" width="3.28515625" style="1" customWidth="1"/>
    <col min="16" max="16" width="3.7109375" style="1" customWidth="1"/>
    <col min="17" max="17" width="4" style="1" customWidth="1"/>
    <col min="18" max="18" width="3" style="1" customWidth="1"/>
    <col min="19" max="21" width="4.28515625" style="1" customWidth="1"/>
    <col min="22" max="22" width="4.5703125" style="1" customWidth="1"/>
    <col min="23" max="23" width="4.42578125" style="1" customWidth="1"/>
    <col min="24" max="24" width="4.28515625" style="1" customWidth="1"/>
    <col min="25" max="25" width="4.42578125" style="1" customWidth="1"/>
    <col min="26" max="26" width="5.7109375" customWidth="1"/>
    <col min="27" max="27" width="6.42578125" customWidth="1"/>
    <col min="28" max="28" width="5.28515625" customWidth="1"/>
    <col min="32" max="32" width="6.28515625" style="3" customWidth="1"/>
    <col min="33" max="51" width="11.140625" style="3"/>
  </cols>
  <sheetData>
    <row r="1" spans="1:77" s="13" customFormat="1" ht="36">
      <c r="A1" s="73" t="s">
        <v>6</v>
      </c>
      <c r="B1" s="74" t="s">
        <v>7</v>
      </c>
      <c r="C1" s="75" t="s">
        <v>1</v>
      </c>
      <c r="D1" s="76" t="s">
        <v>2</v>
      </c>
      <c r="E1" s="77" t="s">
        <v>8</v>
      </c>
      <c r="F1" s="77">
        <v>1</v>
      </c>
      <c r="G1" s="77">
        <v>2</v>
      </c>
      <c r="H1" s="77">
        <v>3</v>
      </c>
      <c r="I1" s="77">
        <v>4</v>
      </c>
      <c r="J1" s="77">
        <v>5</v>
      </c>
      <c r="K1" s="77">
        <v>6</v>
      </c>
      <c r="L1" s="77">
        <v>7</v>
      </c>
      <c r="M1" s="77">
        <v>8</v>
      </c>
      <c r="N1" s="77">
        <v>9</v>
      </c>
      <c r="O1" s="77">
        <v>10</v>
      </c>
      <c r="P1" s="77">
        <v>11</v>
      </c>
      <c r="Q1" s="77">
        <v>12</v>
      </c>
      <c r="R1" s="77">
        <v>13</v>
      </c>
      <c r="S1" s="77">
        <v>14</v>
      </c>
      <c r="T1" s="77">
        <v>15</v>
      </c>
      <c r="U1" s="77">
        <v>16</v>
      </c>
      <c r="V1" s="77">
        <v>17</v>
      </c>
      <c r="W1" s="77">
        <v>18</v>
      </c>
      <c r="X1" s="77">
        <v>19</v>
      </c>
      <c r="Y1" s="78">
        <v>20</v>
      </c>
      <c r="Z1" s="14"/>
      <c r="AA1" s="14"/>
      <c r="AB1" s="15"/>
      <c r="AC1" s="15"/>
      <c r="AD1" s="15"/>
      <c r="AE1" s="15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</row>
    <row r="2" spans="1:77" ht="16">
      <c r="A2" s="79" t="s">
        <v>104</v>
      </c>
      <c r="B2" s="53">
        <f t="shared" ref="B2:B33" si="0">+D2-72</f>
        <v>-4</v>
      </c>
      <c r="C2" s="54">
        <f>SUM(SMALL(AF2:AG2,{1,2}))/2*0.96</f>
        <v>-1.6191044776119403</v>
      </c>
      <c r="D2" s="54">
        <f>AVERAGE(SMALL(F2:Y2,{1}))</f>
        <v>68</v>
      </c>
      <c r="E2" s="55" t="s">
        <v>10</v>
      </c>
      <c r="F2" s="22">
        <v>68</v>
      </c>
      <c r="G2" s="23">
        <v>70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16"/>
      <c r="AA2" s="16"/>
      <c r="AB2" s="17"/>
      <c r="AC2" s="17"/>
      <c r="AD2" s="17"/>
      <c r="AE2" s="17"/>
      <c r="AF2" s="3">
        <f t="shared" ref="AF2:AO4" si="1">+(F2-71)*113/134</f>
        <v>-2.5298507462686568</v>
      </c>
      <c r="AG2" s="3">
        <f t="shared" si="1"/>
        <v>-0.84328358208955223</v>
      </c>
      <c r="AH2" s="3">
        <f t="shared" si="1"/>
        <v>-59.873134328358212</v>
      </c>
      <c r="AI2" s="3">
        <f t="shared" si="1"/>
        <v>-59.873134328358212</v>
      </c>
      <c r="AJ2" s="3">
        <f t="shared" si="1"/>
        <v>-59.873134328358212</v>
      </c>
      <c r="AK2" s="3">
        <f t="shared" si="1"/>
        <v>-59.873134328358212</v>
      </c>
      <c r="AL2" s="3">
        <f t="shared" si="1"/>
        <v>-59.873134328358212</v>
      </c>
      <c r="AM2" s="3">
        <f t="shared" si="1"/>
        <v>-59.873134328358212</v>
      </c>
      <c r="AN2" s="3">
        <f t="shared" si="1"/>
        <v>-59.873134328358212</v>
      </c>
      <c r="AO2" s="3">
        <f t="shared" si="1"/>
        <v>-59.873134328358212</v>
      </c>
      <c r="AP2" s="3">
        <f t="shared" ref="AP2:AY4" si="2">+(P2-71)*113/134</f>
        <v>-59.873134328358212</v>
      </c>
      <c r="AQ2" s="3">
        <f t="shared" si="2"/>
        <v>-59.873134328358212</v>
      </c>
      <c r="AR2" s="3">
        <f t="shared" si="2"/>
        <v>-59.873134328358212</v>
      </c>
      <c r="AS2" s="3">
        <f t="shared" si="2"/>
        <v>-59.873134328358212</v>
      </c>
      <c r="AT2" s="3">
        <f t="shared" si="2"/>
        <v>-59.873134328358212</v>
      </c>
      <c r="AU2" s="3">
        <f t="shared" si="2"/>
        <v>-59.873134328358212</v>
      </c>
      <c r="AV2" s="3">
        <f t="shared" si="2"/>
        <v>-59.873134328358212</v>
      </c>
      <c r="AW2" s="3">
        <f t="shared" si="2"/>
        <v>-59.873134328358212</v>
      </c>
      <c r="AX2" s="3">
        <f t="shared" si="2"/>
        <v>-59.873134328358212</v>
      </c>
      <c r="AY2" s="3">
        <f t="shared" si="2"/>
        <v>-59.873134328358212</v>
      </c>
    </row>
    <row r="3" spans="1:77" ht="16">
      <c r="A3" s="79" t="s">
        <v>103</v>
      </c>
      <c r="B3" s="53">
        <f t="shared" si="0"/>
        <v>-1.4000000000000057</v>
      </c>
      <c r="C3" s="54">
        <f>SUM(SMALL(AF3:AO3,{1,2,3,4,5}))/5*0.96</f>
        <v>-0.32382089552238807</v>
      </c>
      <c r="D3" s="54">
        <f>AVERAGE(SMALL(F3:Y3,{1,2,3,4,5}))</f>
        <v>70.599999999999994</v>
      </c>
      <c r="E3" s="55" t="s">
        <v>10</v>
      </c>
      <c r="F3" s="22">
        <v>74</v>
      </c>
      <c r="G3" s="22">
        <v>73</v>
      </c>
      <c r="H3" s="22">
        <v>73</v>
      </c>
      <c r="I3" s="22">
        <v>72</v>
      </c>
      <c r="J3" s="22">
        <v>70</v>
      </c>
      <c r="K3" s="22">
        <v>71</v>
      </c>
      <c r="L3" s="22">
        <v>69</v>
      </c>
      <c r="M3" s="22">
        <v>71</v>
      </c>
      <c r="N3" s="22">
        <v>74</v>
      </c>
      <c r="O3" s="22">
        <v>72</v>
      </c>
      <c r="P3" s="23"/>
      <c r="Q3" s="23"/>
      <c r="R3" s="23"/>
      <c r="S3" s="23"/>
      <c r="T3" s="23"/>
      <c r="U3" s="23"/>
      <c r="V3" s="23"/>
      <c r="W3" s="23"/>
      <c r="X3" s="23"/>
      <c r="Y3" s="23"/>
      <c r="Z3" s="16"/>
      <c r="AA3" s="16"/>
      <c r="AB3" s="17"/>
      <c r="AC3" s="17"/>
      <c r="AD3" s="17"/>
      <c r="AE3" s="17"/>
      <c r="AF3" s="3">
        <f t="shared" si="1"/>
        <v>2.5298507462686568</v>
      </c>
      <c r="AG3" s="3">
        <f t="shared" si="1"/>
        <v>1.6865671641791045</v>
      </c>
      <c r="AH3" s="3">
        <f t="shared" si="1"/>
        <v>1.6865671641791045</v>
      </c>
      <c r="AI3" s="3">
        <f t="shared" si="1"/>
        <v>0.84328358208955223</v>
      </c>
      <c r="AJ3" s="3">
        <f t="shared" si="1"/>
        <v>-0.84328358208955223</v>
      </c>
      <c r="AK3" s="3">
        <f t="shared" si="1"/>
        <v>0</v>
      </c>
      <c r="AL3" s="3">
        <f t="shared" si="1"/>
        <v>-1.6865671641791045</v>
      </c>
      <c r="AM3" s="3">
        <f t="shared" si="1"/>
        <v>0</v>
      </c>
      <c r="AN3" s="3">
        <f t="shared" si="1"/>
        <v>2.5298507462686568</v>
      </c>
      <c r="AO3" s="3">
        <f t="shared" si="1"/>
        <v>0.84328358208955223</v>
      </c>
      <c r="AP3" s="3">
        <f t="shared" si="2"/>
        <v>-59.873134328358212</v>
      </c>
      <c r="AQ3" s="3">
        <f t="shared" si="2"/>
        <v>-59.873134328358212</v>
      </c>
      <c r="AR3" s="3">
        <f t="shared" si="2"/>
        <v>-59.873134328358212</v>
      </c>
      <c r="AS3" s="3">
        <f t="shared" si="2"/>
        <v>-59.873134328358212</v>
      </c>
      <c r="AT3" s="3">
        <f t="shared" si="2"/>
        <v>-59.873134328358212</v>
      </c>
      <c r="AU3" s="3">
        <f t="shared" si="2"/>
        <v>-59.873134328358212</v>
      </c>
      <c r="AV3" s="3">
        <f t="shared" si="2"/>
        <v>-59.873134328358212</v>
      </c>
      <c r="AW3" s="3">
        <f t="shared" si="2"/>
        <v>-59.873134328358212</v>
      </c>
      <c r="AX3" s="3">
        <f t="shared" si="2"/>
        <v>-59.873134328358212</v>
      </c>
      <c r="AY3" s="3">
        <f t="shared" si="2"/>
        <v>-59.873134328358212</v>
      </c>
    </row>
    <row r="4" spans="1:77" ht="16">
      <c r="A4" s="80" t="s">
        <v>9</v>
      </c>
      <c r="B4" s="53">
        <f t="shared" si="0"/>
        <v>0.5</v>
      </c>
      <c r="C4" s="54">
        <f>SUM(SMALL(AF4:AY4,{1,2,3,4,5,6,7,8,9,10}))/10*0.96</f>
        <v>1.214328358208955</v>
      </c>
      <c r="D4" s="54">
        <f>+AVERAGE(SMALL(F4:Y4,{1,2,3,4,5,6,7,8,9,10}))</f>
        <v>72.5</v>
      </c>
      <c r="E4" s="56" t="s">
        <v>10</v>
      </c>
      <c r="F4" s="24">
        <v>72</v>
      </c>
      <c r="G4" s="24">
        <v>78</v>
      </c>
      <c r="H4" s="24">
        <v>72</v>
      </c>
      <c r="I4" s="24">
        <v>81</v>
      </c>
      <c r="J4" s="24">
        <v>73</v>
      </c>
      <c r="K4" s="24">
        <v>81</v>
      </c>
      <c r="L4" s="24">
        <v>82</v>
      </c>
      <c r="M4" s="22">
        <v>77</v>
      </c>
      <c r="N4" s="22">
        <v>76</v>
      </c>
      <c r="O4" s="22">
        <v>70</v>
      </c>
      <c r="P4" s="22">
        <v>81</v>
      </c>
      <c r="Q4" s="22">
        <v>73</v>
      </c>
      <c r="R4" s="22">
        <v>72</v>
      </c>
      <c r="S4" s="22">
        <v>72</v>
      </c>
      <c r="T4" s="22">
        <v>74</v>
      </c>
      <c r="U4" s="22">
        <v>72</v>
      </c>
      <c r="V4" s="22">
        <v>75</v>
      </c>
      <c r="W4" s="22">
        <v>75</v>
      </c>
      <c r="X4" s="22">
        <v>75</v>
      </c>
      <c r="Y4" s="25">
        <v>78</v>
      </c>
      <c r="Z4" s="18" t="s">
        <v>106</v>
      </c>
      <c r="AA4" s="16"/>
      <c r="AB4" s="19" t="s">
        <v>106</v>
      </c>
      <c r="AC4" s="17"/>
      <c r="AD4" s="17"/>
      <c r="AE4" s="17"/>
      <c r="AF4" s="3">
        <f t="shared" si="1"/>
        <v>0.84328358208955223</v>
      </c>
      <c r="AG4" s="3">
        <f t="shared" si="1"/>
        <v>5.9029850746268657</v>
      </c>
      <c r="AH4" s="3">
        <f t="shared" si="1"/>
        <v>0.84328358208955223</v>
      </c>
      <c r="AI4" s="3">
        <f t="shared" si="1"/>
        <v>8.432835820895523</v>
      </c>
      <c r="AJ4" s="3">
        <f t="shared" si="1"/>
        <v>1.6865671641791045</v>
      </c>
      <c r="AK4" s="3">
        <f t="shared" si="1"/>
        <v>8.432835820895523</v>
      </c>
      <c r="AL4" s="3">
        <f t="shared" si="1"/>
        <v>9.2761194029850742</v>
      </c>
      <c r="AM4" s="3">
        <f t="shared" si="1"/>
        <v>5.0597014925373136</v>
      </c>
      <c r="AN4" s="3">
        <f t="shared" si="1"/>
        <v>4.2164179104477615</v>
      </c>
      <c r="AO4" s="3">
        <f t="shared" si="1"/>
        <v>-0.84328358208955223</v>
      </c>
      <c r="AP4" s="3">
        <f t="shared" si="2"/>
        <v>8.432835820895523</v>
      </c>
      <c r="AQ4" s="3">
        <f t="shared" si="2"/>
        <v>1.6865671641791045</v>
      </c>
      <c r="AR4" s="3">
        <f t="shared" si="2"/>
        <v>0.84328358208955223</v>
      </c>
      <c r="AS4" s="3">
        <f t="shared" si="2"/>
        <v>0.84328358208955223</v>
      </c>
      <c r="AT4" s="3">
        <f t="shared" si="2"/>
        <v>2.5298507462686568</v>
      </c>
      <c r="AU4" s="3">
        <f t="shared" si="2"/>
        <v>0.84328358208955223</v>
      </c>
      <c r="AV4" s="3">
        <f t="shared" si="2"/>
        <v>3.3731343283582089</v>
      </c>
      <c r="AW4" s="3">
        <f t="shared" si="2"/>
        <v>3.3731343283582089</v>
      </c>
      <c r="AX4" s="3">
        <f t="shared" si="2"/>
        <v>3.3731343283582089</v>
      </c>
      <c r="AY4" s="3">
        <f t="shared" si="2"/>
        <v>5.9029850746268657</v>
      </c>
      <c r="BF4" t="b">
        <f>F4&lt;=SMALL($F4:$Y94,$O$1)</f>
        <v>1</v>
      </c>
      <c r="BG4" t="b">
        <f t="shared" ref="BG4:BY4" si="3">G4&lt;=SMALL($F4:$Y94,$O$1)</f>
        <v>0</v>
      </c>
      <c r="BH4" t="b">
        <f t="shared" si="3"/>
        <v>1</v>
      </c>
      <c r="BI4" t="b">
        <f t="shared" si="3"/>
        <v>0</v>
      </c>
      <c r="BJ4" t="b">
        <f t="shared" si="3"/>
        <v>0</v>
      </c>
      <c r="BK4" t="b">
        <f t="shared" si="3"/>
        <v>0</v>
      </c>
      <c r="BL4" t="b">
        <f t="shared" si="3"/>
        <v>0</v>
      </c>
      <c r="BM4" t="b">
        <f t="shared" si="3"/>
        <v>0</v>
      </c>
      <c r="BN4" t="b">
        <f t="shared" si="3"/>
        <v>0</v>
      </c>
      <c r="BO4" t="b">
        <f t="shared" si="3"/>
        <v>1</v>
      </c>
      <c r="BP4" t="b">
        <f t="shared" si="3"/>
        <v>0</v>
      </c>
      <c r="BQ4" t="b">
        <f t="shared" si="3"/>
        <v>0</v>
      </c>
      <c r="BR4" t="b">
        <f t="shared" si="3"/>
        <v>1</v>
      </c>
      <c r="BS4" t="b">
        <f t="shared" si="3"/>
        <v>1</v>
      </c>
      <c r="BT4" t="b">
        <f t="shared" si="3"/>
        <v>0</v>
      </c>
      <c r="BU4" t="b">
        <f t="shared" si="3"/>
        <v>1</v>
      </c>
      <c r="BV4" t="b">
        <f t="shared" si="3"/>
        <v>0</v>
      </c>
      <c r="BW4" t="b">
        <f t="shared" si="3"/>
        <v>0</v>
      </c>
      <c r="BX4" t="b">
        <f t="shared" si="3"/>
        <v>0</v>
      </c>
      <c r="BY4" t="b">
        <f t="shared" si="3"/>
        <v>0</v>
      </c>
    </row>
    <row r="5" spans="1:77" ht="15" customHeight="1">
      <c r="A5" s="80" t="s">
        <v>11</v>
      </c>
      <c r="B5" s="53">
        <f t="shared" si="0"/>
        <v>1</v>
      </c>
      <c r="C5" s="54">
        <f>SUM(SMALL(AF5:AH5,{1,2}))/2*0.96</f>
        <v>1.1459154929577464</v>
      </c>
      <c r="D5" s="54">
        <f>AVERAGE(SMALL(F5:Y5,{1}))</f>
        <v>73</v>
      </c>
      <c r="E5" s="56" t="s">
        <v>14</v>
      </c>
      <c r="F5" s="24">
        <v>73</v>
      </c>
      <c r="G5" s="24">
        <v>76</v>
      </c>
      <c r="H5" s="24">
        <v>82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0"/>
      <c r="AA5" s="16"/>
      <c r="AB5" s="19" t="s">
        <v>106</v>
      </c>
      <c r="AC5" s="17"/>
      <c r="AD5" s="17"/>
      <c r="AE5" s="17"/>
      <c r="AF5" s="3">
        <f>+(F5-73)*113/142</f>
        <v>0</v>
      </c>
      <c r="AG5" s="3">
        <f>+(G5-73)*113/142</f>
        <v>2.387323943661972</v>
      </c>
      <c r="AH5" s="3">
        <f>+(H5-73)*113/142</f>
        <v>7.1619718309859151</v>
      </c>
      <c r="AI5" s="3">
        <f t="shared" ref="AI5:AR6" si="4">+(I5-71)*113/134</f>
        <v>-59.873134328358212</v>
      </c>
      <c r="AJ5" s="3">
        <f t="shared" si="4"/>
        <v>-59.873134328358212</v>
      </c>
      <c r="AK5" s="3">
        <f t="shared" si="4"/>
        <v>-59.873134328358212</v>
      </c>
      <c r="AL5" s="3">
        <f t="shared" si="4"/>
        <v>-59.873134328358212</v>
      </c>
      <c r="AM5" s="3">
        <f t="shared" si="4"/>
        <v>-59.873134328358212</v>
      </c>
      <c r="AN5" s="3">
        <f t="shared" si="4"/>
        <v>-59.873134328358212</v>
      </c>
      <c r="AO5" s="3">
        <f t="shared" si="4"/>
        <v>-59.873134328358212</v>
      </c>
      <c r="AP5" s="3">
        <f t="shared" si="4"/>
        <v>-59.873134328358212</v>
      </c>
      <c r="AQ5" s="3">
        <f t="shared" si="4"/>
        <v>-59.873134328358212</v>
      </c>
      <c r="AR5" s="3">
        <f t="shared" si="4"/>
        <v>-59.873134328358212</v>
      </c>
      <c r="AS5" s="3">
        <f t="shared" ref="AS5:AY6" si="5">+(S5-71)*113/134</f>
        <v>-59.873134328358212</v>
      </c>
      <c r="AT5" s="3">
        <f t="shared" si="5"/>
        <v>-59.873134328358212</v>
      </c>
      <c r="AU5" s="3">
        <f t="shared" si="5"/>
        <v>-59.873134328358212</v>
      </c>
      <c r="AV5" s="3">
        <f t="shared" si="5"/>
        <v>-59.873134328358212</v>
      </c>
      <c r="AW5" s="3">
        <f t="shared" si="5"/>
        <v>-59.873134328358212</v>
      </c>
      <c r="AX5" s="3">
        <f t="shared" si="5"/>
        <v>-59.873134328358212</v>
      </c>
      <c r="AY5" s="3">
        <f t="shared" si="5"/>
        <v>-59.873134328358212</v>
      </c>
      <c r="BF5" t="e">
        <f t="shared" ref="BF5:BF68" si="6">F5&lt;SMALL($F5:$Y5,$O$1)</f>
        <v>#NUM!</v>
      </c>
      <c r="BG5" t="b">
        <f t="shared" ref="BG5:BG68" si="7">G5&lt;=SMALL($F5:$Y95,$O$1)</f>
        <v>0</v>
      </c>
      <c r="BH5" t="b">
        <f t="shared" ref="BH5:BH68" si="8">H5&lt;=SMALL($F5:$Y95,$O$1)</f>
        <v>0</v>
      </c>
      <c r="BI5" t="b">
        <f t="shared" ref="BI5:BI68" si="9">I5&lt;=SMALL($F5:$Y95,$O$1)</f>
        <v>1</v>
      </c>
      <c r="BJ5" t="b">
        <f t="shared" ref="BJ5:BJ68" si="10">J5&lt;=SMALL($F5:$Y95,$O$1)</f>
        <v>1</v>
      </c>
      <c r="BK5" t="b">
        <f t="shared" ref="BK5:BK68" si="11">K5&lt;=SMALL($F5:$Y95,$O$1)</f>
        <v>1</v>
      </c>
      <c r="BL5" t="b">
        <f t="shared" ref="BL5:BL68" si="12">L5&lt;=SMALL($F5:$Y95,$O$1)</f>
        <v>1</v>
      </c>
      <c r="BM5" t="b">
        <f t="shared" ref="BM5:BM68" si="13">M5&lt;=SMALL($F5:$Y95,$O$1)</f>
        <v>1</v>
      </c>
      <c r="BN5" t="b">
        <f t="shared" ref="BN5:BN68" si="14">N5&lt;=SMALL($F5:$Y95,$O$1)</f>
        <v>1</v>
      </c>
      <c r="BO5" t="b">
        <f t="shared" ref="BO5:BO68" si="15">O5&lt;=SMALL($F5:$Y95,$O$1)</f>
        <v>1</v>
      </c>
      <c r="BP5" t="b">
        <f t="shared" ref="BP5:BP68" si="16">P5&lt;=SMALL($F5:$Y95,$O$1)</f>
        <v>1</v>
      </c>
      <c r="BQ5" t="b">
        <f t="shared" ref="BQ5:BQ68" si="17">Q5&lt;=SMALL($F5:$Y95,$O$1)</f>
        <v>1</v>
      </c>
      <c r="BR5" t="b">
        <f t="shared" ref="BR5:BR68" si="18">R5&lt;=SMALL($F5:$Y95,$O$1)</f>
        <v>1</v>
      </c>
      <c r="BS5" t="b">
        <f t="shared" ref="BS5:BS68" si="19">S5&lt;=SMALL($F5:$Y95,$O$1)</f>
        <v>1</v>
      </c>
      <c r="BT5" t="b">
        <f t="shared" ref="BT5:BT68" si="20">T5&lt;=SMALL($F5:$Y95,$O$1)</f>
        <v>1</v>
      </c>
      <c r="BU5" t="b">
        <f t="shared" ref="BU5:BU68" si="21">U5&lt;=SMALL($F5:$Y95,$O$1)</f>
        <v>1</v>
      </c>
      <c r="BV5" t="b">
        <f t="shared" ref="BV5:BV68" si="22">V5&lt;=SMALL($F5:$Y95,$O$1)</f>
        <v>1</v>
      </c>
      <c r="BW5" t="b">
        <f t="shared" ref="BW5:BW68" si="23">W5&lt;=SMALL($F5:$Y95,$O$1)</f>
        <v>1</v>
      </c>
      <c r="BX5" t="b">
        <f t="shared" ref="BX5:BX68" si="24">X5&lt;=SMALL($F5:$Y95,$O$1)</f>
        <v>1</v>
      </c>
      <c r="BY5" t="b">
        <f t="shared" ref="BY5:BY68" si="25">Y5&lt;=SMALL($F5:$Y95,$O$1)</f>
        <v>1</v>
      </c>
    </row>
    <row r="6" spans="1:77" ht="14.5" customHeight="1">
      <c r="A6" s="79" t="s">
        <v>15</v>
      </c>
      <c r="B6" s="53">
        <f t="shared" si="0"/>
        <v>1.4000000000000057</v>
      </c>
      <c r="C6" s="54">
        <f>SUM(SMALL(AF6:AY6,{1,2,3,4,5,6,7,8,9,10}))/10*0.96</f>
        <v>1.9429253731343286</v>
      </c>
      <c r="D6" s="54">
        <f>AVERAGE(SMALL(F6:Y6,{1,2,3,4,5,6,7,8,9,10}))</f>
        <v>73.400000000000006</v>
      </c>
      <c r="E6" s="57" t="s">
        <v>21</v>
      </c>
      <c r="F6" s="26">
        <v>81</v>
      </c>
      <c r="G6" s="26">
        <v>78</v>
      </c>
      <c r="H6" s="26">
        <v>76</v>
      </c>
      <c r="I6" s="26">
        <v>76</v>
      </c>
      <c r="J6" s="26">
        <v>72</v>
      </c>
      <c r="K6" s="26">
        <v>73</v>
      </c>
      <c r="L6" s="26">
        <v>75</v>
      </c>
      <c r="M6" s="26">
        <v>74</v>
      </c>
      <c r="N6" s="26">
        <v>73</v>
      </c>
      <c r="O6" s="26">
        <v>78</v>
      </c>
      <c r="P6" s="26">
        <v>74</v>
      </c>
      <c r="Q6" s="26">
        <v>76</v>
      </c>
      <c r="R6" s="26">
        <v>77</v>
      </c>
      <c r="S6" s="26">
        <v>77</v>
      </c>
      <c r="T6" s="26">
        <v>76</v>
      </c>
      <c r="U6" s="26">
        <v>76</v>
      </c>
      <c r="V6" s="26">
        <v>72</v>
      </c>
      <c r="W6" s="26">
        <v>74</v>
      </c>
      <c r="X6" s="26">
        <v>73</v>
      </c>
      <c r="Y6" s="26">
        <v>74</v>
      </c>
      <c r="Z6" s="16"/>
      <c r="AA6" s="16"/>
      <c r="AB6" s="19" t="s">
        <v>106</v>
      </c>
      <c r="AC6" s="17"/>
      <c r="AD6" s="17"/>
      <c r="AE6" s="17"/>
      <c r="AF6" s="3">
        <f>+(F6-69)*113/124</f>
        <v>10.935483870967742</v>
      </c>
      <c r="AG6" s="3">
        <f>+(G6-71)*113/134</f>
        <v>5.9029850746268657</v>
      </c>
      <c r="AH6" s="3">
        <f>+(H6-71)*113/134</f>
        <v>4.2164179104477615</v>
      </c>
      <c r="AI6" s="3">
        <f t="shared" si="4"/>
        <v>4.2164179104477615</v>
      </c>
      <c r="AJ6" s="3">
        <f t="shared" si="4"/>
        <v>0.84328358208955223</v>
      </c>
      <c r="AK6" s="3">
        <f t="shared" si="4"/>
        <v>1.6865671641791045</v>
      </c>
      <c r="AL6" s="3">
        <f t="shared" si="4"/>
        <v>3.3731343283582089</v>
      </c>
      <c r="AM6" s="3">
        <f t="shared" si="4"/>
        <v>2.5298507462686568</v>
      </c>
      <c r="AN6" s="3">
        <f t="shared" si="4"/>
        <v>1.6865671641791045</v>
      </c>
      <c r="AO6" s="3">
        <f t="shared" si="4"/>
        <v>5.9029850746268657</v>
      </c>
      <c r="AP6" s="3">
        <f t="shared" si="4"/>
        <v>2.5298507462686568</v>
      </c>
      <c r="AQ6" s="3">
        <f t="shared" si="4"/>
        <v>4.2164179104477615</v>
      </c>
      <c r="AR6" s="3">
        <f t="shared" si="4"/>
        <v>5.0597014925373136</v>
      </c>
      <c r="AS6" s="3">
        <f t="shared" si="5"/>
        <v>5.0597014925373136</v>
      </c>
      <c r="AT6" s="3">
        <f t="shared" si="5"/>
        <v>4.2164179104477615</v>
      </c>
      <c r="AU6" s="3">
        <f t="shared" si="5"/>
        <v>4.2164179104477615</v>
      </c>
      <c r="AV6" s="3">
        <f t="shared" si="5"/>
        <v>0.84328358208955223</v>
      </c>
      <c r="AW6" s="3">
        <f t="shared" si="5"/>
        <v>2.5298507462686568</v>
      </c>
      <c r="AX6" s="3">
        <f t="shared" si="5"/>
        <v>1.6865671641791045</v>
      </c>
      <c r="AY6" s="3">
        <f t="shared" si="5"/>
        <v>2.5298507462686568</v>
      </c>
      <c r="BF6" t="b">
        <f t="shared" si="6"/>
        <v>0</v>
      </c>
      <c r="BG6" t="b">
        <f t="shared" si="7"/>
        <v>0</v>
      </c>
      <c r="BH6" t="b">
        <f t="shared" si="8"/>
        <v>0</v>
      </c>
      <c r="BI6" t="b">
        <f t="shared" si="9"/>
        <v>0</v>
      </c>
      <c r="BJ6" t="b">
        <f t="shared" si="10"/>
        <v>1</v>
      </c>
      <c r="BK6" t="b">
        <f t="shared" si="11"/>
        <v>0</v>
      </c>
      <c r="BL6" t="b">
        <f t="shared" si="12"/>
        <v>0</v>
      </c>
      <c r="BM6" t="b">
        <f t="shared" si="13"/>
        <v>0</v>
      </c>
      <c r="BN6" t="b">
        <f t="shared" si="14"/>
        <v>0</v>
      </c>
      <c r="BO6" t="b">
        <f t="shared" si="15"/>
        <v>0</v>
      </c>
      <c r="BP6" t="b">
        <f t="shared" si="16"/>
        <v>0</v>
      </c>
      <c r="BQ6" t="b">
        <f t="shared" si="17"/>
        <v>0</v>
      </c>
      <c r="BR6" t="b">
        <f t="shared" si="18"/>
        <v>0</v>
      </c>
      <c r="BS6" t="b">
        <f t="shared" si="19"/>
        <v>0</v>
      </c>
      <c r="BT6" t="b">
        <f t="shared" si="20"/>
        <v>0</v>
      </c>
      <c r="BU6" t="b">
        <f t="shared" si="21"/>
        <v>0</v>
      </c>
      <c r="BV6" t="b">
        <f t="shared" si="22"/>
        <v>1</v>
      </c>
      <c r="BW6" t="b">
        <f t="shared" si="23"/>
        <v>0</v>
      </c>
      <c r="BX6" t="b">
        <f t="shared" si="24"/>
        <v>0</v>
      </c>
      <c r="BY6" t="b">
        <f t="shared" si="25"/>
        <v>0</v>
      </c>
    </row>
    <row r="7" spans="1:77" ht="16">
      <c r="A7" s="80" t="s">
        <v>13</v>
      </c>
      <c r="B7" s="53">
        <f t="shared" si="0"/>
        <v>1.5</v>
      </c>
      <c r="C7" s="54">
        <f>SUM(SMALL(AF7:AI7,{1,2}))/2*0.96</f>
        <v>0.38197183098591553</v>
      </c>
      <c r="D7" s="54">
        <f>AVERAGE(SMALL(F7:Y7,{1,2}))</f>
        <v>73.5</v>
      </c>
      <c r="E7" s="56" t="s">
        <v>14</v>
      </c>
      <c r="F7" s="24">
        <v>75</v>
      </c>
      <c r="G7" s="24">
        <v>78</v>
      </c>
      <c r="H7" s="24">
        <v>77</v>
      </c>
      <c r="I7" s="24">
        <v>72</v>
      </c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16"/>
      <c r="AA7" s="16"/>
      <c r="AB7" s="19" t="s">
        <v>106</v>
      </c>
      <c r="AC7" s="17"/>
      <c r="AD7" s="17"/>
      <c r="AE7" s="17"/>
      <c r="AF7" s="3">
        <f>+(F7-73)*113/142</f>
        <v>1.591549295774648</v>
      </c>
      <c r="AG7" s="3">
        <f>+(G7-73)*113/142</f>
        <v>3.9788732394366195</v>
      </c>
      <c r="AH7" s="3">
        <f>+(H7-73)*113/142</f>
        <v>3.183098591549296</v>
      </c>
      <c r="AI7" s="3">
        <f>+(I7-73)*113/142</f>
        <v>-0.79577464788732399</v>
      </c>
      <c r="AJ7" s="3">
        <f t="shared" ref="AJ7:AY8" si="26">+(J7-71)*113/134</f>
        <v>-59.873134328358212</v>
      </c>
      <c r="AK7" s="3">
        <f t="shared" si="26"/>
        <v>-59.873134328358212</v>
      </c>
      <c r="AL7" s="3">
        <f t="shared" si="26"/>
        <v>-59.873134328358212</v>
      </c>
      <c r="AM7" s="3">
        <f t="shared" si="26"/>
        <v>-59.873134328358212</v>
      </c>
      <c r="AN7" s="3">
        <f t="shared" si="26"/>
        <v>-59.873134328358212</v>
      </c>
      <c r="AO7" s="3">
        <f t="shared" si="26"/>
        <v>-59.873134328358212</v>
      </c>
      <c r="AP7" s="3">
        <f t="shared" si="26"/>
        <v>-59.873134328358212</v>
      </c>
      <c r="AQ7" s="3">
        <f t="shared" si="26"/>
        <v>-59.873134328358212</v>
      </c>
      <c r="AR7" s="3">
        <f t="shared" si="26"/>
        <v>-59.873134328358212</v>
      </c>
      <c r="AS7" s="3">
        <f t="shared" si="26"/>
        <v>-59.873134328358212</v>
      </c>
      <c r="AT7" s="3">
        <f t="shared" si="26"/>
        <v>-59.873134328358212</v>
      </c>
      <c r="AU7" s="3">
        <f t="shared" si="26"/>
        <v>-59.873134328358212</v>
      </c>
      <c r="AV7" s="3">
        <f t="shared" si="26"/>
        <v>-59.873134328358212</v>
      </c>
      <c r="AW7" s="3">
        <f t="shared" si="26"/>
        <v>-59.873134328358212</v>
      </c>
      <c r="AX7" s="3">
        <f t="shared" si="26"/>
        <v>-59.873134328358212</v>
      </c>
      <c r="AY7" s="3">
        <f t="shared" si="26"/>
        <v>-59.873134328358212</v>
      </c>
      <c r="BF7" t="e">
        <f t="shared" si="6"/>
        <v>#NUM!</v>
      </c>
      <c r="BG7" t="b">
        <f t="shared" si="7"/>
        <v>0</v>
      </c>
      <c r="BH7" t="b">
        <f t="shared" si="8"/>
        <v>0</v>
      </c>
      <c r="BI7" t="b">
        <f t="shared" si="9"/>
        <v>1</v>
      </c>
      <c r="BJ7" t="b">
        <f t="shared" si="10"/>
        <v>1</v>
      </c>
      <c r="BK7" t="b">
        <f t="shared" si="11"/>
        <v>1</v>
      </c>
      <c r="BL7" t="b">
        <f t="shared" si="12"/>
        <v>1</v>
      </c>
      <c r="BM7" t="b">
        <f t="shared" si="13"/>
        <v>1</v>
      </c>
      <c r="BN7" t="b">
        <f t="shared" si="14"/>
        <v>1</v>
      </c>
      <c r="BO7" t="b">
        <f t="shared" si="15"/>
        <v>1</v>
      </c>
      <c r="BP7" t="b">
        <f t="shared" si="16"/>
        <v>1</v>
      </c>
      <c r="BQ7" t="b">
        <f t="shared" si="17"/>
        <v>1</v>
      </c>
      <c r="BR7" t="b">
        <f t="shared" si="18"/>
        <v>1</v>
      </c>
      <c r="BS7" t="b">
        <f t="shared" si="19"/>
        <v>1</v>
      </c>
      <c r="BT7" t="b">
        <f t="shared" si="20"/>
        <v>1</v>
      </c>
      <c r="BU7" t="b">
        <f t="shared" si="21"/>
        <v>1</v>
      </c>
      <c r="BV7" t="b">
        <f t="shared" si="22"/>
        <v>1</v>
      </c>
      <c r="BW7" t="b">
        <f t="shared" si="23"/>
        <v>1</v>
      </c>
      <c r="BX7" t="b">
        <f t="shared" si="24"/>
        <v>1</v>
      </c>
      <c r="BY7" t="b">
        <f t="shared" si="25"/>
        <v>1</v>
      </c>
    </row>
    <row r="8" spans="1:77" ht="16">
      <c r="A8" s="80" t="s">
        <v>18</v>
      </c>
      <c r="B8" s="53">
        <f t="shared" si="0"/>
        <v>1.9000000000000057</v>
      </c>
      <c r="C8" s="54">
        <f>SUM(SMALL(AF8:AY8,{1,2,3,4,5,6,7,8,9,10}))/10*0.96</f>
        <v>2.347701492537313</v>
      </c>
      <c r="D8" s="54">
        <f>AVERAGE(SMALL(F8:Y8,{1,2,3,4,5,6,7,8,9,10}))</f>
        <v>73.900000000000006</v>
      </c>
      <c r="E8" s="56" t="s">
        <v>10</v>
      </c>
      <c r="F8" s="22">
        <v>83</v>
      </c>
      <c r="G8" s="22">
        <v>76</v>
      </c>
      <c r="H8" s="22">
        <v>78</v>
      </c>
      <c r="I8" s="22">
        <v>74</v>
      </c>
      <c r="J8" s="22">
        <v>73</v>
      </c>
      <c r="K8" s="22">
        <v>77</v>
      </c>
      <c r="L8" s="22">
        <v>75</v>
      </c>
      <c r="M8" s="22">
        <v>72</v>
      </c>
      <c r="N8" s="22">
        <v>84</v>
      </c>
      <c r="O8" s="22">
        <v>71</v>
      </c>
      <c r="P8" s="22">
        <v>75</v>
      </c>
      <c r="Q8" s="22">
        <v>72</v>
      </c>
      <c r="R8" s="22">
        <v>77</v>
      </c>
      <c r="S8" s="22">
        <v>78</v>
      </c>
      <c r="T8" s="22">
        <v>77</v>
      </c>
      <c r="U8" s="22">
        <v>76</v>
      </c>
      <c r="V8" s="22">
        <v>75</v>
      </c>
      <c r="W8" s="22">
        <v>85</v>
      </c>
      <c r="X8" s="22">
        <v>77</v>
      </c>
      <c r="Y8" s="25">
        <v>80</v>
      </c>
      <c r="Z8" s="20" t="s">
        <v>3</v>
      </c>
      <c r="AA8" s="16"/>
      <c r="AB8" s="19" t="s">
        <v>106</v>
      </c>
      <c r="AC8" s="17"/>
      <c r="AD8" s="17"/>
      <c r="AE8" s="17"/>
      <c r="AF8" s="3">
        <f>+(F8-71)*113/134</f>
        <v>10.119402985074627</v>
      </c>
      <c r="AG8" s="3">
        <f>+(G8-71)*113/134</f>
        <v>4.2164179104477615</v>
      </c>
      <c r="AH8" s="3">
        <f>+(H8-71)*113/134</f>
        <v>5.9029850746268657</v>
      </c>
      <c r="AI8" s="3">
        <f>+(I8-71)*113/134</f>
        <v>2.5298507462686568</v>
      </c>
      <c r="AJ8" s="3">
        <f t="shared" si="26"/>
        <v>1.6865671641791045</v>
      </c>
      <c r="AK8" s="3">
        <f t="shared" si="26"/>
        <v>5.0597014925373136</v>
      </c>
      <c r="AL8" s="3">
        <f t="shared" si="26"/>
        <v>3.3731343283582089</v>
      </c>
      <c r="AM8" s="3">
        <f t="shared" si="26"/>
        <v>0.84328358208955223</v>
      </c>
      <c r="AN8" s="3">
        <f t="shared" si="26"/>
        <v>10.962686567164178</v>
      </c>
      <c r="AO8" s="3">
        <f t="shared" si="26"/>
        <v>0</v>
      </c>
      <c r="AP8" s="3">
        <f t="shared" si="26"/>
        <v>3.3731343283582089</v>
      </c>
      <c r="AQ8" s="3">
        <f t="shared" si="26"/>
        <v>0.84328358208955223</v>
      </c>
      <c r="AR8" s="3">
        <f t="shared" si="26"/>
        <v>5.0597014925373136</v>
      </c>
      <c r="AS8" s="3">
        <f t="shared" si="26"/>
        <v>5.9029850746268657</v>
      </c>
      <c r="AT8" s="3">
        <f t="shared" si="26"/>
        <v>5.0597014925373136</v>
      </c>
      <c r="AU8" s="3">
        <f t="shared" si="26"/>
        <v>4.2164179104477615</v>
      </c>
      <c r="AV8" s="3">
        <f t="shared" si="26"/>
        <v>3.3731343283582089</v>
      </c>
      <c r="AW8" s="3">
        <f t="shared" si="26"/>
        <v>11.805970149253731</v>
      </c>
      <c r="AX8" s="3">
        <f t="shared" si="26"/>
        <v>5.0597014925373136</v>
      </c>
      <c r="AY8" s="3">
        <f t="shared" si="26"/>
        <v>7.58955223880597</v>
      </c>
      <c r="BF8" t="b">
        <f t="shared" si="6"/>
        <v>0</v>
      </c>
      <c r="BG8" t="b">
        <f t="shared" si="7"/>
        <v>0</v>
      </c>
      <c r="BH8" t="b">
        <f t="shared" si="8"/>
        <v>0</v>
      </c>
      <c r="BI8" t="b">
        <f t="shared" si="9"/>
        <v>0</v>
      </c>
      <c r="BJ8" t="b">
        <f t="shared" si="10"/>
        <v>0</v>
      </c>
      <c r="BK8" t="b">
        <f t="shared" si="11"/>
        <v>0</v>
      </c>
      <c r="BL8" t="b">
        <f t="shared" si="12"/>
        <v>0</v>
      </c>
      <c r="BM8" t="b">
        <f t="shared" si="13"/>
        <v>1</v>
      </c>
      <c r="BN8" t="b">
        <f t="shared" si="14"/>
        <v>0</v>
      </c>
      <c r="BO8" t="b">
        <f t="shared" si="15"/>
        <v>1</v>
      </c>
      <c r="BP8" t="b">
        <f t="shared" si="16"/>
        <v>0</v>
      </c>
      <c r="BQ8" t="b">
        <f t="shared" si="17"/>
        <v>1</v>
      </c>
      <c r="BR8" t="b">
        <f t="shared" si="18"/>
        <v>0</v>
      </c>
      <c r="BS8" t="b">
        <f t="shared" si="19"/>
        <v>0</v>
      </c>
      <c r="BT8" t="b">
        <f t="shared" si="20"/>
        <v>0</v>
      </c>
      <c r="BU8" t="b">
        <f t="shared" si="21"/>
        <v>0</v>
      </c>
      <c r="BV8" t="b">
        <f t="shared" si="22"/>
        <v>0</v>
      </c>
      <c r="BW8" t="b">
        <f t="shared" si="23"/>
        <v>0</v>
      </c>
      <c r="BX8" t="b">
        <f t="shared" si="24"/>
        <v>0</v>
      </c>
      <c r="BY8" t="b">
        <f t="shared" si="25"/>
        <v>0</v>
      </c>
    </row>
    <row r="9" spans="1:77" ht="16">
      <c r="A9" s="79" t="s">
        <v>12</v>
      </c>
      <c r="B9" s="53">
        <f t="shared" si="0"/>
        <v>2.4000000000000057</v>
      </c>
      <c r="C9" s="54">
        <f>SUM(SMALL(AF9:AY9,{1,2,3,4,5,6,7,8,9,10}))/10*0.96</f>
        <v>2.5096119402985075</v>
      </c>
      <c r="D9" s="54">
        <f>AVERAGE(SMALL(F9:X9,{1,2,3,4,5,6,7,8,9,10}))</f>
        <v>74.400000000000006</v>
      </c>
      <c r="E9" s="57"/>
      <c r="F9" s="26">
        <v>74</v>
      </c>
      <c r="G9" s="26">
        <v>76</v>
      </c>
      <c r="H9" s="26">
        <v>72</v>
      </c>
      <c r="I9" s="26">
        <v>77</v>
      </c>
      <c r="J9" s="26">
        <v>76</v>
      </c>
      <c r="K9" s="26">
        <v>77</v>
      </c>
      <c r="L9" s="26">
        <v>74</v>
      </c>
      <c r="M9" s="26">
        <v>72</v>
      </c>
      <c r="N9" s="26">
        <v>79</v>
      </c>
      <c r="O9" s="26">
        <v>82</v>
      </c>
      <c r="P9" s="26">
        <v>78</v>
      </c>
      <c r="Q9" s="26">
        <v>78</v>
      </c>
      <c r="R9" s="26">
        <v>73</v>
      </c>
      <c r="S9" s="26">
        <v>79</v>
      </c>
      <c r="T9" s="26">
        <v>73</v>
      </c>
      <c r="U9" s="26">
        <v>86</v>
      </c>
      <c r="V9" s="26">
        <v>80</v>
      </c>
      <c r="W9" s="26">
        <v>81</v>
      </c>
      <c r="X9" s="27">
        <v>79</v>
      </c>
      <c r="Y9" s="25">
        <v>75</v>
      </c>
      <c r="Z9" s="16" t="s">
        <v>4</v>
      </c>
      <c r="AA9" s="21" t="s">
        <v>4</v>
      </c>
      <c r="AB9" s="19" t="s">
        <v>106</v>
      </c>
      <c r="AC9" s="17"/>
      <c r="AD9" s="17"/>
      <c r="AE9" s="17"/>
      <c r="AF9" s="3">
        <f>+(F9-71)*113/134</f>
        <v>2.5298507462686568</v>
      </c>
      <c r="AG9" s="3">
        <f t="shared" ref="AG9:AP10" si="27">+(F9-71)*113/134</f>
        <v>2.5298507462686568</v>
      </c>
      <c r="AH9" s="3">
        <f t="shared" si="27"/>
        <v>4.2164179104477615</v>
      </c>
      <c r="AI9" s="3">
        <f t="shared" si="27"/>
        <v>0.84328358208955223</v>
      </c>
      <c r="AJ9" s="3">
        <f t="shared" si="27"/>
        <v>5.0597014925373136</v>
      </c>
      <c r="AK9" s="3">
        <f t="shared" si="27"/>
        <v>4.2164179104477615</v>
      </c>
      <c r="AL9" s="3">
        <f t="shared" si="27"/>
        <v>5.0597014925373136</v>
      </c>
      <c r="AM9" s="3">
        <f t="shared" si="27"/>
        <v>2.5298507462686568</v>
      </c>
      <c r="AN9" s="3">
        <f t="shared" si="27"/>
        <v>0.84328358208955223</v>
      </c>
      <c r="AO9" s="3">
        <f t="shared" si="27"/>
        <v>6.7462686567164178</v>
      </c>
      <c r="AP9" s="3">
        <f t="shared" si="27"/>
        <v>9.2761194029850742</v>
      </c>
      <c r="AQ9" s="3">
        <f t="shared" ref="AQ9:AY10" si="28">+(P9-71)*113/134</f>
        <v>5.9029850746268657</v>
      </c>
      <c r="AR9" s="3">
        <f t="shared" si="28"/>
        <v>5.9029850746268657</v>
      </c>
      <c r="AS9" s="3">
        <f t="shared" si="28"/>
        <v>1.6865671641791045</v>
      </c>
      <c r="AT9" s="3">
        <f t="shared" si="28"/>
        <v>6.7462686567164178</v>
      </c>
      <c r="AU9" s="3">
        <f t="shared" si="28"/>
        <v>1.6865671641791045</v>
      </c>
      <c r="AV9" s="3">
        <f t="shared" si="28"/>
        <v>12.649253731343284</v>
      </c>
      <c r="AW9" s="3">
        <f t="shared" si="28"/>
        <v>7.58955223880597</v>
      </c>
      <c r="AX9" s="3">
        <f t="shared" si="28"/>
        <v>8.432835820895523</v>
      </c>
      <c r="AY9" s="3">
        <f t="shared" si="28"/>
        <v>6.7462686567164178</v>
      </c>
      <c r="BF9" t="b">
        <f t="shared" si="6"/>
        <v>1</v>
      </c>
      <c r="BG9" t="b">
        <f t="shared" si="7"/>
        <v>0</v>
      </c>
      <c r="BH9" t="b">
        <f t="shared" si="8"/>
        <v>1</v>
      </c>
      <c r="BI9" t="b">
        <f t="shared" si="9"/>
        <v>0</v>
      </c>
      <c r="BJ9" t="b">
        <f t="shared" si="10"/>
        <v>0</v>
      </c>
      <c r="BK9" t="b">
        <f t="shared" si="11"/>
        <v>0</v>
      </c>
      <c r="BL9" t="b">
        <f t="shared" si="12"/>
        <v>0</v>
      </c>
      <c r="BM9" t="b">
        <f t="shared" si="13"/>
        <v>1</v>
      </c>
      <c r="BN9" t="b">
        <f t="shared" si="14"/>
        <v>0</v>
      </c>
      <c r="BO9" t="b">
        <f t="shared" si="15"/>
        <v>0</v>
      </c>
      <c r="BP9" t="b">
        <f t="shared" si="16"/>
        <v>0</v>
      </c>
      <c r="BQ9" t="b">
        <f t="shared" si="17"/>
        <v>0</v>
      </c>
      <c r="BR9" t="b">
        <f t="shared" si="18"/>
        <v>0</v>
      </c>
      <c r="BS9" t="b">
        <f t="shared" si="19"/>
        <v>0</v>
      </c>
      <c r="BT9" t="b">
        <f t="shared" si="20"/>
        <v>0</v>
      </c>
      <c r="BU9" t="b">
        <f t="shared" si="21"/>
        <v>0</v>
      </c>
      <c r="BV9" t="b">
        <f t="shared" si="22"/>
        <v>0</v>
      </c>
      <c r="BW9" t="b">
        <f t="shared" si="23"/>
        <v>0</v>
      </c>
      <c r="BX9" t="b">
        <f t="shared" si="24"/>
        <v>0</v>
      </c>
      <c r="BY9" t="b">
        <f t="shared" si="25"/>
        <v>0</v>
      </c>
    </row>
    <row r="10" spans="1:77" ht="16">
      <c r="A10" s="79" t="s">
        <v>16</v>
      </c>
      <c r="B10" s="53">
        <f t="shared" si="0"/>
        <v>2.4000000000000057</v>
      </c>
      <c r="C10" s="54">
        <f>SUM(SMALL(AF10:AY10,{1,2,3,4,5,6,7,8,9,10}))/10*0.96</f>
        <v>2.5096119402985075</v>
      </c>
      <c r="D10" s="54">
        <f>AVERAGE(SMALL(F10:X10,{1,2,3,4,5,6,7,8,9,10}))</f>
        <v>74.400000000000006</v>
      </c>
      <c r="E10" s="55" t="s">
        <v>10</v>
      </c>
      <c r="F10" s="22">
        <v>73</v>
      </c>
      <c r="G10" s="22">
        <v>72</v>
      </c>
      <c r="H10" s="22">
        <v>76</v>
      </c>
      <c r="I10" s="22">
        <v>77</v>
      </c>
      <c r="J10" s="22">
        <v>79</v>
      </c>
      <c r="K10" s="22">
        <v>77</v>
      </c>
      <c r="L10" s="22">
        <v>75</v>
      </c>
      <c r="M10" s="22">
        <v>76</v>
      </c>
      <c r="N10" s="22">
        <v>77</v>
      </c>
      <c r="O10" s="22">
        <v>69</v>
      </c>
      <c r="P10" s="22">
        <v>77</v>
      </c>
      <c r="Q10" s="22">
        <v>76</v>
      </c>
      <c r="R10" s="22">
        <v>77</v>
      </c>
      <c r="S10" s="22">
        <v>76</v>
      </c>
      <c r="T10" s="22">
        <v>79</v>
      </c>
      <c r="U10" s="22">
        <v>76</v>
      </c>
      <c r="V10" s="25">
        <v>76</v>
      </c>
      <c r="W10" s="25">
        <v>75</v>
      </c>
      <c r="X10" s="25">
        <v>76</v>
      </c>
      <c r="Y10" s="25">
        <v>76</v>
      </c>
      <c r="Z10" s="16" t="s">
        <v>105</v>
      </c>
      <c r="AA10" s="16"/>
      <c r="AB10" s="19" t="s">
        <v>106</v>
      </c>
      <c r="AC10" s="17"/>
      <c r="AD10" s="17"/>
      <c r="AE10" s="17"/>
      <c r="AF10" s="3">
        <f>+(F10-71)*113/134</f>
        <v>1.6865671641791045</v>
      </c>
      <c r="AG10" s="3">
        <f t="shared" si="27"/>
        <v>1.6865671641791045</v>
      </c>
      <c r="AH10" s="3">
        <f t="shared" si="27"/>
        <v>0.84328358208955223</v>
      </c>
      <c r="AI10" s="3">
        <f t="shared" si="27"/>
        <v>4.2164179104477615</v>
      </c>
      <c r="AJ10" s="3">
        <f t="shared" si="27"/>
        <v>5.0597014925373136</v>
      </c>
      <c r="AK10" s="3">
        <f t="shared" si="27"/>
        <v>6.7462686567164178</v>
      </c>
      <c r="AL10" s="3">
        <f t="shared" si="27"/>
        <v>5.0597014925373136</v>
      </c>
      <c r="AM10" s="3">
        <f t="shared" si="27"/>
        <v>3.3731343283582089</v>
      </c>
      <c r="AN10" s="3">
        <f t="shared" si="27"/>
        <v>4.2164179104477615</v>
      </c>
      <c r="AO10" s="3">
        <f t="shared" si="27"/>
        <v>5.0597014925373136</v>
      </c>
      <c r="AP10" s="3">
        <f t="shared" si="27"/>
        <v>-1.6865671641791045</v>
      </c>
      <c r="AQ10" s="3">
        <f t="shared" si="28"/>
        <v>5.0597014925373136</v>
      </c>
      <c r="AR10" s="3">
        <f t="shared" si="28"/>
        <v>4.2164179104477615</v>
      </c>
      <c r="AS10" s="3">
        <f t="shared" si="28"/>
        <v>5.0597014925373136</v>
      </c>
      <c r="AT10" s="3">
        <f t="shared" si="28"/>
        <v>4.2164179104477615</v>
      </c>
      <c r="AU10" s="3">
        <f t="shared" si="28"/>
        <v>6.7462686567164178</v>
      </c>
      <c r="AV10" s="3">
        <f t="shared" si="28"/>
        <v>4.2164179104477615</v>
      </c>
      <c r="AW10" s="3">
        <f t="shared" si="28"/>
        <v>4.2164179104477615</v>
      </c>
      <c r="AX10" s="3">
        <f t="shared" si="28"/>
        <v>3.3731343283582089</v>
      </c>
      <c r="AY10" s="3">
        <f t="shared" si="28"/>
        <v>4.2164179104477615</v>
      </c>
      <c r="BF10" t="b">
        <f t="shared" si="6"/>
        <v>1</v>
      </c>
      <c r="BG10" t="b">
        <f t="shared" si="7"/>
        <v>1</v>
      </c>
      <c r="BH10" t="b">
        <f t="shared" si="8"/>
        <v>0</v>
      </c>
      <c r="BI10" t="b">
        <f t="shared" si="9"/>
        <v>0</v>
      </c>
      <c r="BJ10" t="b">
        <f t="shared" si="10"/>
        <v>0</v>
      </c>
      <c r="BK10" t="b">
        <f t="shared" si="11"/>
        <v>0</v>
      </c>
      <c r="BL10" t="b">
        <f t="shared" si="12"/>
        <v>0</v>
      </c>
      <c r="BM10" t="b">
        <f t="shared" si="13"/>
        <v>0</v>
      </c>
      <c r="BN10" t="b">
        <f t="shared" si="14"/>
        <v>0</v>
      </c>
      <c r="BO10" t="b">
        <f t="shared" si="15"/>
        <v>1</v>
      </c>
      <c r="BP10" t="b">
        <f t="shared" si="16"/>
        <v>0</v>
      </c>
      <c r="BQ10" t="b">
        <f t="shared" si="17"/>
        <v>0</v>
      </c>
      <c r="BR10" t="b">
        <f t="shared" si="18"/>
        <v>0</v>
      </c>
      <c r="BS10" t="b">
        <f t="shared" si="19"/>
        <v>0</v>
      </c>
      <c r="BT10" t="b">
        <f t="shared" si="20"/>
        <v>0</v>
      </c>
      <c r="BU10" t="b">
        <f t="shared" si="21"/>
        <v>0</v>
      </c>
      <c r="BV10" t="b">
        <f t="shared" si="22"/>
        <v>0</v>
      </c>
      <c r="BW10" t="b">
        <f t="shared" si="23"/>
        <v>0</v>
      </c>
      <c r="BX10" t="b">
        <f t="shared" si="24"/>
        <v>0</v>
      </c>
      <c r="BY10" t="b">
        <f t="shared" si="25"/>
        <v>0</v>
      </c>
    </row>
    <row r="11" spans="1:77" ht="14.5" customHeight="1">
      <c r="A11" s="79" t="s">
        <v>17</v>
      </c>
      <c r="B11" s="53">
        <f t="shared" si="0"/>
        <v>2.5</v>
      </c>
      <c r="C11" s="54">
        <f>SUM(SMALL(AF11:AT11,{1,2,3,4,5,6,7,8}))/8*0.96</f>
        <v>2.8334328358208953</v>
      </c>
      <c r="D11" s="54">
        <f>AVERAGE(SMALL(F11:Y11,{1,2,3,4,5,6,7,8}))</f>
        <v>74.5</v>
      </c>
      <c r="E11" s="55" t="s">
        <v>10</v>
      </c>
      <c r="F11" s="22">
        <v>74</v>
      </c>
      <c r="G11" s="22">
        <v>79</v>
      </c>
      <c r="H11" s="22">
        <v>75</v>
      </c>
      <c r="I11" s="22">
        <v>75</v>
      </c>
      <c r="J11" s="22">
        <v>86</v>
      </c>
      <c r="K11" s="22">
        <v>79</v>
      </c>
      <c r="L11" s="22">
        <v>83</v>
      </c>
      <c r="M11" s="22">
        <v>82</v>
      </c>
      <c r="N11" s="22">
        <v>78</v>
      </c>
      <c r="O11" s="22">
        <v>78</v>
      </c>
      <c r="P11" s="22">
        <v>73</v>
      </c>
      <c r="Q11" s="22">
        <v>79</v>
      </c>
      <c r="R11" s="22">
        <v>73</v>
      </c>
      <c r="S11" s="22">
        <v>70</v>
      </c>
      <c r="T11" s="22">
        <v>85</v>
      </c>
      <c r="U11" s="23"/>
      <c r="V11" s="23"/>
      <c r="W11" s="23"/>
      <c r="X11" s="23"/>
      <c r="Y11" s="23"/>
      <c r="Z11" s="16"/>
      <c r="AA11" s="16"/>
      <c r="AB11" s="19" t="s">
        <v>106</v>
      </c>
      <c r="AC11" s="17"/>
      <c r="AD11" s="17"/>
      <c r="AE11" s="17"/>
      <c r="AF11" s="3">
        <f>+(F11-71)*113/134</f>
        <v>2.5298507462686568</v>
      </c>
      <c r="AG11" s="3">
        <f t="shared" ref="AG11:AP12" si="29">+(G11-71)*113/134</f>
        <v>6.7462686567164178</v>
      </c>
      <c r="AH11" s="3">
        <f t="shared" si="29"/>
        <v>3.3731343283582089</v>
      </c>
      <c r="AI11" s="3">
        <f t="shared" si="29"/>
        <v>3.3731343283582089</v>
      </c>
      <c r="AJ11" s="3">
        <f t="shared" si="29"/>
        <v>12.649253731343284</v>
      </c>
      <c r="AK11" s="3">
        <f t="shared" si="29"/>
        <v>6.7462686567164178</v>
      </c>
      <c r="AL11" s="3">
        <f t="shared" si="29"/>
        <v>10.119402985074627</v>
      </c>
      <c r="AM11" s="3">
        <f t="shared" si="29"/>
        <v>9.2761194029850742</v>
      </c>
      <c r="AN11" s="3">
        <f t="shared" si="29"/>
        <v>5.9029850746268657</v>
      </c>
      <c r="AO11" s="3">
        <f t="shared" si="29"/>
        <v>5.9029850746268657</v>
      </c>
      <c r="AP11" s="3">
        <f t="shared" si="29"/>
        <v>1.6865671641791045</v>
      </c>
      <c r="AQ11" s="3">
        <f t="shared" ref="AQ11:AY12" si="30">+(Q11-71)*113/134</f>
        <v>6.7462686567164178</v>
      </c>
      <c r="AR11" s="3">
        <f t="shared" si="30"/>
        <v>1.6865671641791045</v>
      </c>
      <c r="AS11" s="3">
        <f t="shared" si="30"/>
        <v>-0.84328358208955223</v>
      </c>
      <c r="AT11" s="3">
        <f t="shared" si="30"/>
        <v>11.805970149253731</v>
      </c>
      <c r="AU11" s="3">
        <f t="shared" si="30"/>
        <v>-59.873134328358212</v>
      </c>
      <c r="AV11" s="3">
        <f t="shared" si="30"/>
        <v>-59.873134328358212</v>
      </c>
      <c r="AW11" s="3">
        <f t="shared" si="30"/>
        <v>-59.873134328358212</v>
      </c>
      <c r="AX11" s="3">
        <f t="shared" si="30"/>
        <v>-59.873134328358212</v>
      </c>
      <c r="AY11" s="3">
        <f t="shared" si="30"/>
        <v>-59.873134328358212</v>
      </c>
      <c r="BF11" t="b">
        <f>F11&lt;SMALL($F11:$Y94,$O$1)</f>
        <v>0</v>
      </c>
      <c r="BG11" t="b">
        <f t="shared" si="7"/>
        <v>0</v>
      </c>
      <c r="BH11" t="b">
        <f t="shared" si="8"/>
        <v>0</v>
      </c>
      <c r="BI11" t="b">
        <f t="shared" si="9"/>
        <v>0</v>
      </c>
      <c r="BJ11" t="b">
        <f t="shared" si="10"/>
        <v>0</v>
      </c>
      <c r="BK11" t="b">
        <f t="shared" si="11"/>
        <v>0</v>
      </c>
      <c r="BL11" t="b">
        <f t="shared" si="12"/>
        <v>0</v>
      </c>
      <c r="BM11" t="b">
        <f t="shared" si="13"/>
        <v>0</v>
      </c>
      <c r="BN11" t="b">
        <f t="shared" si="14"/>
        <v>0</v>
      </c>
      <c r="BO11" t="b">
        <f t="shared" si="15"/>
        <v>0</v>
      </c>
      <c r="BP11" t="b">
        <f t="shared" si="16"/>
        <v>0</v>
      </c>
      <c r="BQ11" t="b">
        <f t="shared" si="17"/>
        <v>0</v>
      </c>
      <c r="BR11" t="b">
        <f t="shared" si="18"/>
        <v>0</v>
      </c>
      <c r="BS11" t="b">
        <f t="shared" si="19"/>
        <v>1</v>
      </c>
      <c r="BT11" t="b">
        <f t="shared" si="20"/>
        <v>0</v>
      </c>
      <c r="BU11" t="b">
        <f t="shared" si="21"/>
        <v>1</v>
      </c>
      <c r="BV11" t="b">
        <f t="shared" si="22"/>
        <v>1</v>
      </c>
      <c r="BW11" t="b">
        <f t="shared" si="23"/>
        <v>1</v>
      </c>
      <c r="BX11" t="b">
        <f t="shared" si="24"/>
        <v>1</v>
      </c>
      <c r="BY11" t="b">
        <f t="shared" si="25"/>
        <v>1</v>
      </c>
    </row>
    <row r="12" spans="1:77" ht="14.5" customHeight="1">
      <c r="A12" s="79" t="s">
        <v>22</v>
      </c>
      <c r="B12" s="53">
        <f t="shared" si="0"/>
        <v>2.75</v>
      </c>
      <c r="C12" s="54">
        <f>SUM(SMALL(AF12:AO12,{1,2,3,4,5}))/5*0.96</f>
        <v>3.4001194029850748</v>
      </c>
      <c r="D12" s="54">
        <f>AVERAGE(SMALL(F12:Y12,{1,2,3,4}))</f>
        <v>74.75</v>
      </c>
      <c r="E12" s="57"/>
      <c r="F12" s="26">
        <v>83</v>
      </c>
      <c r="G12" s="26">
        <v>84</v>
      </c>
      <c r="H12" s="26">
        <v>78</v>
      </c>
      <c r="I12" s="26">
        <v>76</v>
      </c>
      <c r="J12" s="26">
        <v>78</v>
      </c>
      <c r="K12" s="26">
        <v>72</v>
      </c>
      <c r="L12" s="26">
        <v>78</v>
      </c>
      <c r="M12" s="26">
        <v>75</v>
      </c>
      <c r="N12" s="26">
        <v>77</v>
      </c>
      <c r="O12" s="26">
        <v>76</v>
      </c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16"/>
      <c r="AA12" s="16"/>
      <c r="AB12" s="19" t="s">
        <v>106</v>
      </c>
      <c r="AC12" s="17"/>
      <c r="AD12" s="17"/>
      <c r="AE12" s="17"/>
      <c r="AF12" s="3">
        <f>+(F12-71)*113/134</f>
        <v>10.119402985074627</v>
      </c>
      <c r="AG12" s="3">
        <f t="shared" si="29"/>
        <v>10.962686567164178</v>
      </c>
      <c r="AH12" s="3">
        <f t="shared" si="29"/>
        <v>5.9029850746268657</v>
      </c>
      <c r="AI12" s="3">
        <f t="shared" si="29"/>
        <v>4.2164179104477615</v>
      </c>
      <c r="AJ12" s="3">
        <f t="shared" si="29"/>
        <v>5.9029850746268657</v>
      </c>
      <c r="AK12" s="3">
        <f t="shared" si="29"/>
        <v>0.84328358208955223</v>
      </c>
      <c r="AL12" s="3">
        <f t="shared" si="29"/>
        <v>5.9029850746268657</v>
      </c>
      <c r="AM12" s="3">
        <f t="shared" si="29"/>
        <v>3.3731343283582089</v>
      </c>
      <c r="AN12" s="3">
        <f t="shared" si="29"/>
        <v>5.0597014925373136</v>
      </c>
      <c r="AO12" s="3">
        <f t="shared" si="29"/>
        <v>4.2164179104477615</v>
      </c>
      <c r="AP12" s="3">
        <f t="shared" si="29"/>
        <v>-59.873134328358212</v>
      </c>
      <c r="AQ12" s="3">
        <f t="shared" si="30"/>
        <v>-59.873134328358212</v>
      </c>
      <c r="AR12" s="3">
        <f t="shared" si="30"/>
        <v>-59.873134328358212</v>
      </c>
      <c r="AS12" s="3">
        <f t="shared" si="30"/>
        <v>-59.873134328358212</v>
      </c>
      <c r="AT12" s="3">
        <f t="shared" si="30"/>
        <v>-59.873134328358212</v>
      </c>
      <c r="AU12" s="3">
        <f t="shared" si="30"/>
        <v>-59.873134328358212</v>
      </c>
      <c r="AV12" s="3">
        <f t="shared" si="30"/>
        <v>-59.873134328358212</v>
      </c>
      <c r="AW12" s="3">
        <f t="shared" si="30"/>
        <v>-59.873134328358212</v>
      </c>
      <c r="AX12" s="3">
        <f t="shared" si="30"/>
        <v>-59.873134328358212</v>
      </c>
      <c r="AY12" s="3">
        <f t="shared" si="30"/>
        <v>-59.873134328358212</v>
      </c>
      <c r="BF12" t="b">
        <f t="shared" si="6"/>
        <v>1</v>
      </c>
      <c r="BG12" t="b">
        <f t="shared" si="7"/>
        <v>0</v>
      </c>
      <c r="BH12" t="b">
        <f t="shared" si="8"/>
        <v>0</v>
      </c>
      <c r="BI12" t="b">
        <f t="shared" si="9"/>
        <v>0</v>
      </c>
      <c r="BJ12" t="b">
        <f t="shared" si="10"/>
        <v>0</v>
      </c>
      <c r="BK12" t="b">
        <f t="shared" si="11"/>
        <v>1</v>
      </c>
      <c r="BL12" t="b">
        <f t="shared" si="12"/>
        <v>0</v>
      </c>
      <c r="BM12" t="b">
        <f t="shared" si="13"/>
        <v>0</v>
      </c>
      <c r="BN12" t="b">
        <f t="shared" si="14"/>
        <v>0</v>
      </c>
      <c r="BO12" t="b">
        <f t="shared" si="15"/>
        <v>0</v>
      </c>
      <c r="BP12" t="b">
        <f t="shared" si="16"/>
        <v>1</v>
      </c>
      <c r="BQ12" t="b">
        <f t="shared" si="17"/>
        <v>1</v>
      </c>
      <c r="BR12" t="b">
        <f t="shared" si="18"/>
        <v>1</v>
      </c>
      <c r="BS12" t="b">
        <f t="shared" si="19"/>
        <v>1</v>
      </c>
      <c r="BT12" t="b">
        <f t="shared" si="20"/>
        <v>1</v>
      </c>
      <c r="BU12" t="b">
        <f t="shared" si="21"/>
        <v>1</v>
      </c>
      <c r="BV12" t="b">
        <f t="shared" si="22"/>
        <v>1</v>
      </c>
      <c r="BW12" t="b">
        <f t="shared" si="23"/>
        <v>1</v>
      </c>
      <c r="BX12" t="b">
        <f t="shared" si="24"/>
        <v>1</v>
      </c>
      <c r="BY12" t="b">
        <f t="shared" si="25"/>
        <v>1</v>
      </c>
    </row>
    <row r="13" spans="1:77" ht="16">
      <c r="A13" s="79" t="s">
        <v>20</v>
      </c>
      <c r="B13" s="53">
        <f t="shared" si="0"/>
        <v>2.7999999999999972</v>
      </c>
      <c r="C13" s="54">
        <f>SUM(SMALL(AF13:AY13,{1,2,3,4,5,6,7,8,9,10}))/10*0.96</f>
        <v>5.074064516129031</v>
      </c>
      <c r="D13" s="54">
        <f>AVERAGE(SMALL(F13:X13,{1,2,3,4,5,6,7,8,9,10}))</f>
        <v>74.8</v>
      </c>
      <c r="E13" s="55" t="s">
        <v>21</v>
      </c>
      <c r="F13" s="22">
        <v>81</v>
      </c>
      <c r="G13" s="22">
        <v>79</v>
      </c>
      <c r="H13" s="22">
        <v>83</v>
      </c>
      <c r="I13" s="22">
        <v>77</v>
      </c>
      <c r="J13" s="22">
        <v>78</v>
      </c>
      <c r="K13" s="22">
        <v>71</v>
      </c>
      <c r="L13" s="22">
        <v>81</v>
      </c>
      <c r="M13" s="22">
        <v>85</v>
      </c>
      <c r="N13" s="22">
        <v>83</v>
      </c>
      <c r="O13" s="22">
        <v>76</v>
      </c>
      <c r="P13" s="22">
        <v>75</v>
      </c>
      <c r="Q13" s="22">
        <v>74</v>
      </c>
      <c r="R13" s="22">
        <v>76</v>
      </c>
      <c r="S13" s="22">
        <v>76</v>
      </c>
      <c r="T13" s="22">
        <v>72</v>
      </c>
      <c r="U13" s="25">
        <v>77</v>
      </c>
      <c r="V13" s="25">
        <v>76</v>
      </c>
      <c r="W13" s="25">
        <v>76</v>
      </c>
      <c r="X13" s="16">
        <v>76</v>
      </c>
      <c r="Y13" s="16">
        <v>76</v>
      </c>
      <c r="Z13" s="87" t="s">
        <v>106</v>
      </c>
      <c r="AA13" s="87" t="s">
        <v>106</v>
      </c>
      <c r="AB13" s="19" t="s">
        <v>106</v>
      </c>
      <c r="AC13" s="17"/>
      <c r="AD13" s="17"/>
      <c r="AE13" s="17"/>
      <c r="AF13" s="3">
        <f>+(F13-69)*113/124</f>
        <v>10.935483870967742</v>
      </c>
      <c r="AG13" s="7">
        <f>+(G13-69)*113/124</f>
        <v>9.112903225806452</v>
      </c>
      <c r="AH13" s="7">
        <f t="shared" ref="AH13:AY13" si="31">+(G13-69)*113/124</f>
        <v>9.112903225806452</v>
      </c>
      <c r="AI13" s="7">
        <f t="shared" si="31"/>
        <v>12.758064516129032</v>
      </c>
      <c r="AJ13" s="7">
        <f t="shared" si="31"/>
        <v>7.290322580645161</v>
      </c>
      <c r="AK13" s="7">
        <f t="shared" si="31"/>
        <v>8.2016129032258061</v>
      </c>
      <c r="AL13" s="7">
        <f t="shared" si="31"/>
        <v>1.8225806451612903</v>
      </c>
      <c r="AM13" s="7">
        <f t="shared" si="31"/>
        <v>10.935483870967742</v>
      </c>
      <c r="AN13" s="7">
        <f t="shared" si="31"/>
        <v>14.580645161290322</v>
      </c>
      <c r="AO13" s="7">
        <f t="shared" si="31"/>
        <v>12.758064516129032</v>
      </c>
      <c r="AP13" s="7">
        <f t="shared" si="31"/>
        <v>6.379032258064516</v>
      </c>
      <c r="AQ13" s="7">
        <f t="shared" si="31"/>
        <v>5.467741935483871</v>
      </c>
      <c r="AR13" s="7">
        <f t="shared" si="31"/>
        <v>4.556451612903226</v>
      </c>
      <c r="AS13" s="7">
        <f t="shared" si="31"/>
        <v>6.379032258064516</v>
      </c>
      <c r="AT13" s="7">
        <f t="shared" si="31"/>
        <v>6.379032258064516</v>
      </c>
      <c r="AU13" s="7">
        <f t="shared" si="31"/>
        <v>2.7338709677419355</v>
      </c>
      <c r="AV13" s="7">
        <f t="shared" si="31"/>
        <v>7.290322580645161</v>
      </c>
      <c r="AW13" s="7">
        <f t="shared" si="31"/>
        <v>6.379032258064516</v>
      </c>
      <c r="AX13" s="7">
        <f t="shared" si="31"/>
        <v>6.379032258064516</v>
      </c>
      <c r="AY13" s="7">
        <f t="shared" si="31"/>
        <v>6.379032258064516</v>
      </c>
      <c r="BF13" t="b">
        <f t="shared" si="6"/>
        <v>0</v>
      </c>
      <c r="BG13" t="b">
        <f t="shared" si="7"/>
        <v>0</v>
      </c>
      <c r="BH13" t="b">
        <f t="shared" si="8"/>
        <v>0</v>
      </c>
      <c r="BI13" t="b">
        <f t="shared" si="9"/>
        <v>0</v>
      </c>
      <c r="BJ13" t="b">
        <f t="shared" si="10"/>
        <v>0</v>
      </c>
      <c r="BK13" t="b">
        <f t="shared" si="11"/>
        <v>1</v>
      </c>
      <c r="BL13" t="b">
        <f t="shared" si="12"/>
        <v>0</v>
      </c>
      <c r="BM13" t="b">
        <f t="shared" si="13"/>
        <v>0</v>
      </c>
      <c r="BN13" t="b">
        <f t="shared" si="14"/>
        <v>0</v>
      </c>
      <c r="BO13" t="b">
        <f t="shared" si="15"/>
        <v>0</v>
      </c>
      <c r="BP13" t="b">
        <f t="shared" si="16"/>
        <v>0</v>
      </c>
      <c r="BQ13" t="b">
        <f t="shared" si="17"/>
        <v>0</v>
      </c>
      <c r="BR13" t="b">
        <f t="shared" si="18"/>
        <v>0</v>
      </c>
      <c r="BS13" t="b">
        <f t="shared" si="19"/>
        <v>0</v>
      </c>
      <c r="BT13" t="b">
        <f t="shared" si="20"/>
        <v>1</v>
      </c>
      <c r="BU13" t="b">
        <f t="shared" si="21"/>
        <v>0</v>
      </c>
      <c r="BV13" t="b">
        <f t="shared" si="22"/>
        <v>0</v>
      </c>
      <c r="BW13" t="b">
        <f t="shared" si="23"/>
        <v>0</v>
      </c>
      <c r="BX13" t="b">
        <f t="shared" si="24"/>
        <v>0</v>
      </c>
      <c r="BY13" t="b">
        <f t="shared" si="25"/>
        <v>0</v>
      </c>
    </row>
    <row r="14" spans="1:77" ht="16">
      <c r="A14" s="79" t="s">
        <v>19</v>
      </c>
      <c r="B14" s="53">
        <f t="shared" si="0"/>
        <v>3</v>
      </c>
      <c r="C14" s="54">
        <f>SUM(SMALL(AF14:AG14,{1}))/1*0.96</f>
        <v>3.2382089552238806</v>
      </c>
      <c r="D14" s="54">
        <f>AVERAGE(SMALL(F14:Y14,{1}))</f>
        <v>75</v>
      </c>
      <c r="E14" s="57"/>
      <c r="F14" s="26">
        <v>75</v>
      </c>
      <c r="G14" s="28">
        <v>82</v>
      </c>
      <c r="H14" s="29"/>
      <c r="I14" s="29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16"/>
      <c r="AA14" s="16"/>
      <c r="AB14" s="19" t="s">
        <v>106</v>
      </c>
      <c r="AC14" s="17"/>
      <c r="AD14" s="17"/>
      <c r="AE14" s="17"/>
      <c r="AF14" s="3">
        <f t="shared" ref="AF14:AO16" si="32">+(F14-71)*113/134</f>
        <v>3.3731343283582089</v>
      </c>
      <c r="AG14" s="3">
        <f t="shared" si="32"/>
        <v>9.2761194029850742</v>
      </c>
      <c r="AH14" s="3">
        <f t="shared" si="32"/>
        <v>-59.873134328358212</v>
      </c>
      <c r="AI14" s="3">
        <f t="shared" si="32"/>
        <v>-59.873134328358212</v>
      </c>
      <c r="AJ14" s="3">
        <f t="shared" si="32"/>
        <v>-59.873134328358212</v>
      </c>
      <c r="AK14" s="3">
        <f t="shared" si="32"/>
        <v>-59.873134328358212</v>
      </c>
      <c r="AL14" s="3">
        <f t="shared" si="32"/>
        <v>-59.873134328358212</v>
      </c>
      <c r="AM14" s="3">
        <f t="shared" si="32"/>
        <v>-59.873134328358212</v>
      </c>
      <c r="AN14" s="3">
        <f t="shared" si="32"/>
        <v>-59.873134328358212</v>
      </c>
      <c r="AO14" s="3">
        <f t="shared" si="32"/>
        <v>-59.873134328358212</v>
      </c>
      <c r="AP14" s="3">
        <f t="shared" ref="AP14:AY16" si="33">+(P14-71)*113/134</f>
        <v>-59.873134328358212</v>
      </c>
      <c r="AQ14" s="3">
        <f t="shared" si="33"/>
        <v>-59.873134328358212</v>
      </c>
      <c r="AR14" s="3">
        <f t="shared" si="33"/>
        <v>-59.873134328358212</v>
      </c>
      <c r="AS14" s="3">
        <f t="shared" si="33"/>
        <v>-59.873134328358212</v>
      </c>
      <c r="AT14" s="3">
        <f t="shared" si="33"/>
        <v>-59.873134328358212</v>
      </c>
      <c r="AU14" s="3">
        <f t="shared" si="33"/>
        <v>-59.873134328358212</v>
      </c>
      <c r="AV14" s="3">
        <f t="shared" si="33"/>
        <v>-59.873134328358212</v>
      </c>
      <c r="AW14" s="3">
        <f t="shared" si="33"/>
        <v>-59.873134328358212</v>
      </c>
      <c r="AX14" s="3">
        <f t="shared" si="33"/>
        <v>-59.873134328358212</v>
      </c>
      <c r="AY14" s="3">
        <f t="shared" si="33"/>
        <v>-59.873134328358212</v>
      </c>
      <c r="BF14" t="e">
        <f t="shared" si="6"/>
        <v>#NUM!</v>
      </c>
      <c r="BG14" t="b">
        <f t="shared" si="7"/>
        <v>0</v>
      </c>
      <c r="BH14" t="b">
        <f t="shared" si="8"/>
        <v>1</v>
      </c>
      <c r="BI14" t="b">
        <f t="shared" si="9"/>
        <v>1</v>
      </c>
      <c r="BJ14" t="b">
        <f t="shared" si="10"/>
        <v>1</v>
      </c>
      <c r="BK14" t="b">
        <f t="shared" si="11"/>
        <v>1</v>
      </c>
      <c r="BL14" t="b">
        <f t="shared" si="12"/>
        <v>1</v>
      </c>
      <c r="BM14" t="b">
        <f t="shared" si="13"/>
        <v>1</v>
      </c>
      <c r="BN14" t="b">
        <f t="shared" si="14"/>
        <v>1</v>
      </c>
      <c r="BO14" t="b">
        <f t="shared" si="15"/>
        <v>1</v>
      </c>
      <c r="BP14" t="b">
        <f t="shared" si="16"/>
        <v>1</v>
      </c>
      <c r="BQ14" t="b">
        <f t="shared" si="17"/>
        <v>1</v>
      </c>
      <c r="BR14" t="b">
        <f t="shared" si="18"/>
        <v>1</v>
      </c>
      <c r="BS14" t="b">
        <f t="shared" si="19"/>
        <v>1</v>
      </c>
      <c r="BT14" t="b">
        <f t="shared" si="20"/>
        <v>1</v>
      </c>
      <c r="BU14" t="b">
        <f t="shared" si="21"/>
        <v>1</v>
      </c>
      <c r="BV14" t="b">
        <f t="shared" si="22"/>
        <v>1</v>
      </c>
      <c r="BW14" t="b">
        <f t="shared" si="23"/>
        <v>1</v>
      </c>
      <c r="BX14" t="b">
        <f t="shared" si="24"/>
        <v>1</v>
      </c>
      <c r="BY14" t="b">
        <f t="shared" si="25"/>
        <v>1</v>
      </c>
    </row>
    <row r="15" spans="1:77" ht="16">
      <c r="A15" s="79" t="s">
        <v>23</v>
      </c>
      <c r="B15" s="53">
        <f t="shared" si="0"/>
        <v>3.25</v>
      </c>
      <c r="C15" s="54">
        <f>SUM(SMALL(AF15:AM15,{1,2,3,4}))/4*0.96</f>
        <v>3.4405970149253733</v>
      </c>
      <c r="D15" s="54">
        <f>AVERAGE(SMALL(F15:Y15,{1,2,3,4}))</f>
        <v>75.25</v>
      </c>
      <c r="E15" s="55" t="s">
        <v>10</v>
      </c>
      <c r="F15" s="22">
        <v>76</v>
      </c>
      <c r="G15" s="22">
        <v>78</v>
      </c>
      <c r="H15" s="22">
        <v>81</v>
      </c>
      <c r="I15" s="22">
        <v>81</v>
      </c>
      <c r="J15" s="22">
        <v>76</v>
      </c>
      <c r="K15" s="22">
        <v>78</v>
      </c>
      <c r="L15" s="22">
        <v>77</v>
      </c>
      <c r="M15" s="22">
        <v>72</v>
      </c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16"/>
      <c r="AA15" s="16"/>
      <c r="AB15" s="19" t="s">
        <v>106</v>
      </c>
      <c r="AC15" s="17"/>
      <c r="AD15" s="17"/>
      <c r="AE15" s="17"/>
      <c r="AF15" s="3">
        <f t="shared" si="32"/>
        <v>4.2164179104477615</v>
      </c>
      <c r="AG15" s="3">
        <f t="shared" si="32"/>
        <v>5.9029850746268657</v>
      </c>
      <c r="AH15" s="3">
        <f t="shared" si="32"/>
        <v>8.432835820895523</v>
      </c>
      <c r="AI15" s="3">
        <f t="shared" si="32"/>
        <v>8.432835820895523</v>
      </c>
      <c r="AJ15" s="3">
        <f t="shared" si="32"/>
        <v>4.2164179104477615</v>
      </c>
      <c r="AK15" s="3">
        <f t="shared" si="32"/>
        <v>5.9029850746268657</v>
      </c>
      <c r="AL15" s="3">
        <f t="shared" si="32"/>
        <v>5.0597014925373136</v>
      </c>
      <c r="AM15" s="3">
        <f t="shared" si="32"/>
        <v>0.84328358208955223</v>
      </c>
      <c r="AN15" s="3">
        <f t="shared" si="32"/>
        <v>-59.873134328358212</v>
      </c>
      <c r="AO15" s="3">
        <f t="shared" si="32"/>
        <v>-59.873134328358212</v>
      </c>
      <c r="AP15" s="3">
        <f t="shared" si="33"/>
        <v>-59.873134328358212</v>
      </c>
      <c r="AQ15" s="3">
        <f t="shared" si="33"/>
        <v>-59.873134328358212</v>
      </c>
      <c r="AR15" s="3">
        <f t="shared" si="33"/>
        <v>-59.873134328358212</v>
      </c>
      <c r="AS15" s="3">
        <f t="shared" si="33"/>
        <v>-59.873134328358212</v>
      </c>
      <c r="AT15" s="3">
        <f t="shared" si="33"/>
        <v>-59.873134328358212</v>
      </c>
      <c r="AU15" s="3">
        <f t="shared" si="33"/>
        <v>-59.873134328358212</v>
      </c>
      <c r="AV15" s="3">
        <f t="shared" si="33"/>
        <v>-59.873134328358212</v>
      </c>
      <c r="AW15" s="3">
        <f t="shared" si="33"/>
        <v>-59.873134328358212</v>
      </c>
      <c r="AX15" s="3">
        <f t="shared" si="33"/>
        <v>-59.873134328358212</v>
      </c>
      <c r="AY15" s="3">
        <f t="shared" si="33"/>
        <v>-59.873134328358212</v>
      </c>
      <c r="BF15" t="e">
        <f t="shared" si="6"/>
        <v>#NUM!</v>
      </c>
      <c r="BG15" t="b">
        <f t="shared" si="7"/>
        <v>0</v>
      </c>
      <c r="BH15" t="b">
        <f t="shared" si="8"/>
        <v>0</v>
      </c>
      <c r="BI15" t="b">
        <f t="shared" si="9"/>
        <v>0</v>
      </c>
      <c r="BJ15" t="b">
        <f t="shared" si="10"/>
        <v>0</v>
      </c>
      <c r="BK15" t="b">
        <f t="shared" si="11"/>
        <v>0</v>
      </c>
      <c r="BL15" t="b">
        <f t="shared" si="12"/>
        <v>0</v>
      </c>
      <c r="BM15" t="b">
        <f t="shared" si="13"/>
        <v>1</v>
      </c>
      <c r="BN15" t="b">
        <f t="shared" si="14"/>
        <v>1</v>
      </c>
      <c r="BO15" t="b">
        <f t="shared" si="15"/>
        <v>1</v>
      </c>
      <c r="BP15" t="b">
        <f t="shared" si="16"/>
        <v>1</v>
      </c>
      <c r="BQ15" t="b">
        <f t="shared" si="17"/>
        <v>1</v>
      </c>
      <c r="BR15" t="b">
        <f t="shared" si="18"/>
        <v>1</v>
      </c>
      <c r="BS15" t="b">
        <f t="shared" si="19"/>
        <v>1</v>
      </c>
      <c r="BT15" t="b">
        <f t="shared" si="20"/>
        <v>1</v>
      </c>
      <c r="BU15" t="b">
        <f t="shared" si="21"/>
        <v>1</v>
      </c>
      <c r="BV15" t="b">
        <f t="shared" si="22"/>
        <v>1</v>
      </c>
      <c r="BW15" t="b">
        <f t="shared" si="23"/>
        <v>1</v>
      </c>
      <c r="BX15" t="b">
        <f t="shared" si="24"/>
        <v>1</v>
      </c>
      <c r="BY15" t="b">
        <f t="shared" si="25"/>
        <v>1</v>
      </c>
    </row>
    <row r="16" spans="1:77" ht="16">
      <c r="A16" s="79" t="s">
        <v>24</v>
      </c>
      <c r="B16" s="53">
        <f t="shared" si="0"/>
        <v>3.5</v>
      </c>
      <c r="C16" s="54">
        <f>SUM(SMALL(AF16:AU16,{1,2,3,4,5,6,7,8}))/8*0.96</f>
        <v>3.6429850746268655</v>
      </c>
      <c r="D16" s="54">
        <f>AVERAGE(SMALL(F16:Y16,{1,2,3,4,5,6,7,8}))</f>
        <v>75.5</v>
      </c>
      <c r="E16" s="55" t="s">
        <v>10</v>
      </c>
      <c r="F16" s="22">
        <v>86</v>
      </c>
      <c r="G16" s="22">
        <v>78</v>
      </c>
      <c r="H16" s="22">
        <v>80</v>
      </c>
      <c r="I16" s="22">
        <v>84</v>
      </c>
      <c r="J16" s="22">
        <v>76</v>
      </c>
      <c r="K16" s="22">
        <v>75</v>
      </c>
      <c r="L16" s="22">
        <v>79</v>
      </c>
      <c r="M16" s="22">
        <v>83</v>
      </c>
      <c r="N16" s="22">
        <v>74</v>
      </c>
      <c r="O16" s="22">
        <v>83</v>
      </c>
      <c r="P16" s="22">
        <v>78</v>
      </c>
      <c r="Q16" s="22">
        <v>83</v>
      </c>
      <c r="R16" s="22">
        <v>75</v>
      </c>
      <c r="S16" s="22">
        <v>76</v>
      </c>
      <c r="T16" s="22">
        <v>82</v>
      </c>
      <c r="U16" s="22">
        <v>72</v>
      </c>
      <c r="V16" s="23"/>
      <c r="W16" s="23"/>
      <c r="X16" s="23"/>
      <c r="Y16" s="23"/>
      <c r="Z16" s="16"/>
      <c r="AA16" s="16"/>
      <c r="AB16" s="19" t="s">
        <v>106</v>
      </c>
      <c r="AC16" s="17"/>
      <c r="AD16" s="17"/>
      <c r="AE16" s="17"/>
      <c r="AF16" s="3">
        <f t="shared" si="32"/>
        <v>12.649253731343284</v>
      </c>
      <c r="AG16" s="3">
        <f t="shared" si="32"/>
        <v>5.9029850746268657</v>
      </c>
      <c r="AH16" s="3">
        <f t="shared" si="32"/>
        <v>7.58955223880597</v>
      </c>
      <c r="AI16" s="3">
        <f t="shared" si="32"/>
        <v>10.962686567164178</v>
      </c>
      <c r="AJ16" s="3">
        <f t="shared" si="32"/>
        <v>4.2164179104477615</v>
      </c>
      <c r="AK16" s="3">
        <f t="shared" si="32"/>
        <v>3.3731343283582089</v>
      </c>
      <c r="AL16" s="3">
        <f t="shared" si="32"/>
        <v>6.7462686567164178</v>
      </c>
      <c r="AM16" s="3">
        <f t="shared" si="32"/>
        <v>10.119402985074627</v>
      </c>
      <c r="AN16" s="3">
        <f t="shared" si="32"/>
        <v>2.5298507462686568</v>
      </c>
      <c r="AO16" s="3">
        <f t="shared" si="32"/>
        <v>10.119402985074627</v>
      </c>
      <c r="AP16" s="3">
        <f t="shared" si="33"/>
        <v>5.9029850746268657</v>
      </c>
      <c r="AQ16" s="3">
        <f t="shared" si="33"/>
        <v>10.119402985074627</v>
      </c>
      <c r="AR16" s="3">
        <f t="shared" si="33"/>
        <v>3.3731343283582089</v>
      </c>
      <c r="AS16" s="3">
        <f t="shared" si="33"/>
        <v>4.2164179104477615</v>
      </c>
      <c r="AT16" s="3">
        <f t="shared" si="33"/>
        <v>9.2761194029850742</v>
      </c>
      <c r="AU16" s="3">
        <f t="shared" si="33"/>
        <v>0.84328358208955223</v>
      </c>
      <c r="AV16" s="3">
        <f t="shared" si="33"/>
        <v>-59.873134328358212</v>
      </c>
      <c r="AW16" s="3">
        <f t="shared" si="33"/>
        <v>-59.873134328358212</v>
      </c>
      <c r="AX16" s="3">
        <f t="shared" si="33"/>
        <v>-59.873134328358212</v>
      </c>
      <c r="AY16" s="3">
        <f t="shared" si="33"/>
        <v>-59.873134328358212</v>
      </c>
      <c r="BF16" t="b">
        <f t="shared" si="6"/>
        <v>0</v>
      </c>
      <c r="BG16" t="b">
        <f t="shared" si="7"/>
        <v>0</v>
      </c>
      <c r="BH16" t="b">
        <f t="shared" si="8"/>
        <v>0</v>
      </c>
      <c r="BI16" t="b">
        <f t="shared" si="9"/>
        <v>0</v>
      </c>
      <c r="BJ16" t="b">
        <f t="shared" si="10"/>
        <v>0</v>
      </c>
      <c r="BK16" t="b">
        <f t="shared" si="11"/>
        <v>0</v>
      </c>
      <c r="BL16" t="b">
        <f t="shared" si="12"/>
        <v>0</v>
      </c>
      <c r="BM16" t="b">
        <f t="shared" si="13"/>
        <v>0</v>
      </c>
      <c r="BN16" t="b">
        <f t="shared" si="14"/>
        <v>0</v>
      </c>
      <c r="BO16" t="b">
        <f t="shared" si="15"/>
        <v>0</v>
      </c>
      <c r="BP16" t="b">
        <f t="shared" si="16"/>
        <v>0</v>
      </c>
      <c r="BQ16" t="b">
        <f t="shared" si="17"/>
        <v>0</v>
      </c>
      <c r="BR16" t="b">
        <f t="shared" si="18"/>
        <v>0</v>
      </c>
      <c r="BS16" t="b">
        <f t="shared" si="19"/>
        <v>0</v>
      </c>
      <c r="BT16" t="b">
        <f t="shared" si="20"/>
        <v>0</v>
      </c>
      <c r="BU16" t="b">
        <f t="shared" si="21"/>
        <v>1</v>
      </c>
      <c r="BV16" t="b">
        <f t="shared" si="22"/>
        <v>1</v>
      </c>
      <c r="BW16" t="b">
        <f t="shared" si="23"/>
        <v>1</v>
      </c>
      <c r="BX16" t="b">
        <f t="shared" si="24"/>
        <v>1</v>
      </c>
      <c r="BY16" t="b">
        <f t="shared" si="25"/>
        <v>1</v>
      </c>
    </row>
    <row r="17" spans="1:77" ht="16">
      <c r="A17" s="80" t="s">
        <v>27</v>
      </c>
      <c r="B17" s="53">
        <f t="shared" si="0"/>
        <v>3.5999999999999943</v>
      </c>
      <c r="C17" s="54">
        <f>SUM(SMALL(AF17:AY17,{1,2,3,4,5,6,7,8,9,10}))/10*0.96</f>
        <v>5.7739354838709671</v>
      </c>
      <c r="D17" s="54">
        <f>AVERAGE(SMALL(F17:Y17,{1,2,3,4,5,6,7,8,9,10}))</f>
        <v>75.599999999999994</v>
      </c>
      <c r="E17" s="56" t="s">
        <v>21</v>
      </c>
      <c r="F17" s="22">
        <v>73</v>
      </c>
      <c r="G17" s="22">
        <v>75</v>
      </c>
      <c r="H17" s="22">
        <v>76</v>
      </c>
      <c r="I17" s="22">
        <v>77</v>
      </c>
      <c r="J17" s="22">
        <v>74</v>
      </c>
      <c r="K17" s="22">
        <v>85</v>
      </c>
      <c r="L17" s="22">
        <v>81</v>
      </c>
      <c r="M17" s="22">
        <v>77</v>
      </c>
      <c r="N17" s="22">
        <v>78</v>
      </c>
      <c r="O17" s="22">
        <v>76</v>
      </c>
      <c r="P17" s="22">
        <v>83</v>
      </c>
      <c r="Q17" s="22">
        <v>80</v>
      </c>
      <c r="R17" s="22">
        <v>79</v>
      </c>
      <c r="S17" s="22">
        <v>80</v>
      </c>
      <c r="T17" s="22">
        <v>78</v>
      </c>
      <c r="U17" s="22">
        <v>77</v>
      </c>
      <c r="V17" s="22">
        <v>85</v>
      </c>
      <c r="W17" s="22">
        <v>76</v>
      </c>
      <c r="X17" s="25">
        <v>76</v>
      </c>
      <c r="Y17" s="25">
        <v>76</v>
      </c>
      <c r="Z17" s="16" t="s">
        <v>105</v>
      </c>
      <c r="AA17" s="16"/>
      <c r="AB17" s="19" t="s">
        <v>106</v>
      </c>
      <c r="AC17" s="17"/>
      <c r="AD17" s="17"/>
      <c r="AE17" s="17"/>
      <c r="AF17" s="7">
        <f t="shared" ref="AF17:AY17" si="34">+(F17-69)*113/124</f>
        <v>3.6451612903225805</v>
      </c>
      <c r="AG17" s="7">
        <f t="shared" si="34"/>
        <v>5.467741935483871</v>
      </c>
      <c r="AH17" s="7">
        <f t="shared" si="34"/>
        <v>6.379032258064516</v>
      </c>
      <c r="AI17" s="7">
        <f t="shared" si="34"/>
        <v>7.290322580645161</v>
      </c>
      <c r="AJ17" s="7">
        <f t="shared" si="34"/>
        <v>4.556451612903226</v>
      </c>
      <c r="AK17" s="7">
        <f t="shared" si="34"/>
        <v>14.580645161290322</v>
      </c>
      <c r="AL17" s="7">
        <f t="shared" si="34"/>
        <v>10.935483870967742</v>
      </c>
      <c r="AM17" s="7">
        <f t="shared" si="34"/>
        <v>7.290322580645161</v>
      </c>
      <c r="AN17" s="7">
        <f t="shared" si="34"/>
        <v>8.2016129032258061</v>
      </c>
      <c r="AO17" s="7">
        <f t="shared" si="34"/>
        <v>6.379032258064516</v>
      </c>
      <c r="AP17" s="7">
        <f t="shared" si="34"/>
        <v>12.758064516129032</v>
      </c>
      <c r="AQ17" s="7">
        <f t="shared" si="34"/>
        <v>10.024193548387096</v>
      </c>
      <c r="AR17" s="7">
        <f t="shared" si="34"/>
        <v>9.112903225806452</v>
      </c>
      <c r="AS17" s="7">
        <f t="shared" si="34"/>
        <v>10.024193548387096</v>
      </c>
      <c r="AT17" s="7">
        <f t="shared" si="34"/>
        <v>8.2016129032258061</v>
      </c>
      <c r="AU17" s="7">
        <f t="shared" si="34"/>
        <v>7.290322580645161</v>
      </c>
      <c r="AV17" s="7">
        <f t="shared" si="34"/>
        <v>14.580645161290322</v>
      </c>
      <c r="AW17" s="7">
        <f t="shared" si="34"/>
        <v>6.379032258064516</v>
      </c>
      <c r="AX17" s="7">
        <f t="shared" si="34"/>
        <v>6.379032258064516</v>
      </c>
      <c r="AY17" s="7">
        <f t="shared" si="34"/>
        <v>6.379032258064516</v>
      </c>
      <c r="BF17" t="b">
        <f t="shared" si="6"/>
        <v>1</v>
      </c>
      <c r="BG17" t="b">
        <f t="shared" si="7"/>
        <v>0</v>
      </c>
      <c r="BH17" t="b">
        <f t="shared" si="8"/>
        <v>0</v>
      </c>
      <c r="BI17" t="b">
        <f t="shared" si="9"/>
        <v>0</v>
      </c>
      <c r="BJ17" t="b">
        <f t="shared" si="10"/>
        <v>0</v>
      </c>
      <c r="BK17" t="b">
        <f t="shared" si="11"/>
        <v>0</v>
      </c>
      <c r="BL17" t="b">
        <f t="shared" si="12"/>
        <v>0</v>
      </c>
      <c r="BM17" t="b">
        <f t="shared" si="13"/>
        <v>0</v>
      </c>
      <c r="BN17" t="b">
        <f t="shared" si="14"/>
        <v>0</v>
      </c>
      <c r="BO17" t="b">
        <f t="shared" si="15"/>
        <v>0</v>
      </c>
      <c r="BP17" t="b">
        <f t="shared" si="16"/>
        <v>0</v>
      </c>
      <c r="BQ17" t="b">
        <f t="shared" si="17"/>
        <v>0</v>
      </c>
      <c r="BR17" t="b">
        <f t="shared" si="18"/>
        <v>0</v>
      </c>
      <c r="BS17" t="b">
        <f t="shared" si="19"/>
        <v>0</v>
      </c>
      <c r="BT17" t="b">
        <f t="shared" si="20"/>
        <v>0</v>
      </c>
      <c r="BU17" t="b">
        <f t="shared" si="21"/>
        <v>0</v>
      </c>
      <c r="BV17" t="b">
        <f t="shared" si="22"/>
        <v>0</v>
      </c>
      <c r="BW17" t="b">
        <f t="shared" si="23"/>
        <v>0</v>
      </c>
      <c r="BX17" t="b">
        <f t="shared" si="24"/>
        <v>0</v>
      </c>
      <c r="BY17" t="b">
        <f t="shared" si="25"/>
        <v>0</v>
      </c>
    </row>
    <row r="18" spans="1:77" ht="16">
      <c r="A18" s="79" t="s">
        <v>29</v>
      </c>
      <c r="B18" s="53">
        <f t="shared" si="0"/>
        <v>3.7000000000000028</v>
      </c>
      <c r="C18" s="54">
        <f>SUM(SMALL(AF18:AY18,{1,2,3,4,5,6,7,8,9,10}))/10*0.96</f>
        <v>3.4001194029850748</v>
      </c>
      <c r="D18" s="54">
        <f>AVERAGE(SMALL(F18:Y18,{1,2,3,4,5,6,7,8,9,10}))</f>
        <v>75.7</v>
      </c>
      <c r="E18" s="55" t="s">
        <v>10</v>
      </c>
      <c r="F18" s="22">
        <v>73</v>
      </c>
      <c r="G18" s="22">
        <v>73</v>
      </c>
      <c r="H18" s="22">
        <v>82</v>
      </c>
      <c r="I18" s="22">
        <v>78</v>
      </c>
      <c r="J18" s="22">
        <v>86</v>
      </c>
      <c r="K18" s="22">
        <v>84</v>
      </c>
      <c r="L18" s="22">
        <v>75</v>
      </c>
      <c r="M18" s="22">
        <v>89</v>
      </c>
      <c r="N18" s="22">
        <v>78</v>
      </c>
      <c r="O18" s="22">
        <v>81</v>
      </c>
      <c r="P18" s="22">
        <v>85</v>
      </c>
      <c r="Q18" s="22">
        <v>78</v>
      </c>
      <c r="R18" s="22">
        <v>76</v>
      </c>
      <c r="S18" s="22">
        <v>76</v>
      </c>
      <c r="T18" s="22">
        <v>78</v>
      </c>
      <c r="U18" s="22">
        <v>81</v>
      </c>
      <c r="V18" s="22">
        <v>77</v>
      </c>
      <c r="W18" s="30">
        <v>84</v>
      </c>
      <c r="X18" s="30">
        <v>76</v>
      </c>
      <c r="Y18" s="25">
        <v>75</v>
      </c>
      <c r="Z18" s="16" t="s">
        <v>105</v>
      </c>
      <c r="AA18" s="16"/>
      <c r="AB18" s="19" t="s">
        <v>106</v>
      </c>
      <c r="AC18" s="17"/>
      <c r="AD18" s="17"/>
      <c r="AE18" s="17"/>
      <c r="AF18" s="3">
        <f>+(F18-71)*113/134</f>
        <v>1.6865671641791045</v>
      </c>
      <c r="AG18" s="3">
        <f>+(G18-71)*113/134</f>
        <v>1.6865671641791045</v>
      </c>
      <c r="AH18" s="3">
        <f t="shared" ref="AH18:AY18" si="35">+(F18-71)*113/134</f>
        <v>1.6865671641791045</v>
      </c>
      <c r="AI18" s="3">
        <f t="shared" si="35"/>
        <v>1.6865671641791045</v>
      </c>
      <c r="AJ18" s="3">
        <f t="shared" si="35"/>
        <v>9.2761194029850742</v>
      </c>
      <c r="AK18" s="3">
        <f t="shared" si="35"/>
        <v>5.9029850746268657</v>
      </c>
      <c r="AL18" s="3">
        <f t="shared" si="35"/>
        <v>12.649253731343284</v>
      </c>
      <c r="AM18" s="3">
        <f t="shared" si="35"/>
        <v>10.962686567164178</v>
      </c>
      <c r="AN18" s="3">
        <f t="shared" si="35"/>
        <v>3.3731343283582089</v>
      </c>
      <c r="AO18" s="3">
        <f t="shared" si="35"/>
        <v>15.17910447761194</v>
      </c>
      <c r="AP18" s="3">
        <f t="shared" si="35"/>
        <v>5.9029850746268657</v>
      </c>
      <c r="AQ18" s="3">
        <f t="shared" si="35"/>
        <v>8.432835820895523</v>
      </c>
      <c r="AR18" s="3">
        <f t="shared" si="35"/>
        <v>11.805970149253731</v>
      </c>
      <c r="AS18" s="3">
        <f t="shared" si="35"/>
        <v>5.9029850746268657</v>
      </c>
      <c r="AT18" s="3">
        <f t="shared" si="35"/>
        <v>4.2164179104477615</v>
      </c>
      <c r="AU18" s="3">
        <f t="shared" si="35"/>
        <v>4.2164179104477615</v>
      </c>
      <c r="AV18" s="3">
        <f t="shared" si="35"/>
        <v>5.9029850746268657</v>
      </c>
      <c r="AW18" s="3">
        <f t="shared" si="35"/>
        <v>8.432835820895523</v>
      </c>
      <c r="AX18" s="3">
        <f t="shared" si="35"/>
        <v>5.0597014925373136</v>
      </c>
      <c r="AY18" s="3">
        <f t="shared" si="35"/>
        <v>10.962686567164178</v>
      </c>
      <c r="BF18" t="b">
        <f t="shared" si="6"/>
        <v>1</v>
      </c>
      <c r="BG18" t="b">
        <f t="shared" si="7"/>
        <v>1</v>
      </c>
      <c r="BH18" t="b">
        <f t="shared" si="8"/>
        <v>0</v>
      </c>
      <c r="BI18" t="b">
        <f t="shared" si="9"/>
        <v>0</v>
      </c>
      <c r="BJ18" t="b">
        <f t="shared" si="10"/>
        <v>0</v>
      </c>
      <c r="BK18" t="b">
        <f t="shared" si="11"/>
        <v>0</v>
      </c>
      <c r="BL18" t="b">
        <f t="shared" si="12"/>
        <v>0</v>
      </c>
      <c r="BM18" t="b">
        <f t="shared" si="13"/>
        <v>0</v>
      </c>
      <c r="BN18" t="b">
        <f t="shared" si="14"/>
        <v>0</v>
      </c>
      <c r="BO18" t="b">
        <f t="shared" si="15"/>
        <v>0</v>
      </c>
      <c r="BP18" t="b">
        <f t="shared" si="16"/>
        <v>0</v>
      </c>
      <c r="BQ18" t="b">
        <f t="shared" si="17"/>
        <v>0</v>
      </c>
      <c r="BR18" t="b">
        <f t="shared" si="18"/>
        <v>0</v>
      </c>
      <c r="BS18" t="b">
        <f t="shared" si="19"/>
        <v>0</v>
      </c>
      <c r="BT18" t="b">
        <f t="shared" si="20"/>
        <v>0</v>
      </c>
      <c r="BU18" t="b">
        <f t="shared" si="21"/>
        <v>0</v>
      </c>
      <c r="BV18" t="b">
        <f t="shared" si="22"/>
        <v>0</v>
      </c>
      <c r="BW18" t="b">
        <f t="shared" si="23"/>
        <v>0</v>
      </c>
      <c r="BX18" t="b">
        <f t="shared" si="24"/>
        <v>0</v>
      </c>
      <c r="BY18" t="b">
        <f t="shared" si="25"/>
        <v>0</v>
      </c>
    </row>
    <row r="19" spans="1:77" s="6" customFormat="1" ht="17" customHeight="1">
      <c r="A19" s="80" t="s">
        <v>28</v>
      </c>
      <c r="B19" s="53">
        <f t="shared" si="0"/>
        <v>3.7999999999999972</v>
      </c>
      <c r="C19" s="54">
        <f>SUM(SMALL(AF19:AY19,{1,2,3,4,5,6,7,8,9,10}))/10*0.96</f>
        <v>5.7739354838709671</v>
      </c>
      <c r="D19" s="54">
        <f>AVERAGE(SMALL(F19:X19,{1,2,3,4,5,6,7,8,9,10}))</f>
        <v>75.8</v>
      </c>
      <c r="E19" s="56" t="s">
        <v>10</v>
      </c>
      <c r="F19" s="22">
        <v>81</v>
      </c>
      <c r="G19" s="22">
        <v>78</v>
      </c>
      <c r="H19" s="22">
        <v>76</v>
      </c>
      <c r="I19" s="22">
        <v>76</v>
      </c>
      <c r="J19" s="22">
        <v>75</v>
      </c>
      <c r="K19" s="22">
        <v>79</v>
      </c>
      <c r="L19" s="22">
        <v>74</v>
      </c>
      <c r="M19" s="22">
        <v>80</v>
      </c>
      <c r="N19" s="22">
        <v>78</v>
      </c>
      <c r="O19" s="22">
        <v>83</v>
      </c>
      <c r="P19" s="22">
        <v>79</v>
      </c>
      <c r="Q19" s="22">
        <v>78</v>
      </c>
      <c r="R19" s="22">
        <v>83</v>
      </c>
      <c r="S19" s="30">
        <v>74</v>
      </c>
      <c r="T19" s="30">
        <v>76</v>
      </c>
      <c r="U19" s="30">
        <v>79</v>
      </c>
      <c r="V19" s="30">
        <v>73</v>
      </c>
      <c r="W19" s="25">
        <v>78</v>
      </c>
      <c r="X19" s="25">
        <v>83</v>
      </c>
      <c r="Y19" s="25">
        <v>76</v>
      </c>
      <c r="Z19" s="16" t="s">
        <v>3</v>
      </c>
      <c r="AA19" s="16"/>
      <c r="AB19" s="19" t="s">
        <v>106</v>
      </c>
      <c r="AC19" s="17"/>
      <c r="AD19" s="17"/>
      <c r="AE19" s="17"/>
      <c r="AF19" s="3">
        <f>+(F19-69)*113/124</f>
        <v>10.935483870967742</v>
      </c>
      <c r="AG19" s="3">
        <f t="shared" ref="AG19:AY19" si="36">+(G19-69)*113/124</f>
        <v>8.2016129032258061</v>
      </c>
      <c r="AH19" s="3">
        <f t="shared" si="36"/>
        <v>6.379032258064516</v>
      </c>
      <c r="AI19" s="3">
        <f t="shared" si="36"/>
        <v>6.379032258064516</v>
      </c>
      <c r="AJ19" s="3">
        <f t="shared" si="36"/>
        <v>5.467741935483871</v>
      </c>
      <c r="AK19" s="3">
        <f t="shared" si="36"/>
        <v>9.112903225806452</v>
      </c>
      <c r="AL19" s="3">
        <f t="shared" si="36"/>
        <v>4.556451612903226</v>
      </c>
      <c r="AM19" s="3">
        <f t="shared" si="36"/>
        <v>10.024193548387096</v>
      </c>
      <c r="AN19" s="3">
        <f t="shared" si="36"/>
        <v>8.2016129032258061</v>
      </c>
      <c r="AO19" s="3">
        <f t="shared" si="36"/>
        <v>12.758064516129032</v>
      </c>
      <c r="AP19" s="3">
        <f t="shared" si="36"/>
        <v>9.112903225806452</v>
      </c>
      <c r="AQ19" s="3">
        <f t="shared" si="36"/>
        <v>8.2016129032258061</v>
      </c>
      <c r="AR19" s="3">
        <f t="shared" si="36"/>
        <v>12.758064516129032</v>
      </c>
      <c r="AS19" s="3">
        <f t="shared" si="36"/>
        <v>4.556451612903226</v>
      </c>
      <c r="AT19" s="3">
        <f t="shared" si="36"/>
        <v>6.379032258064516</v>
      </c>
      <c r="AU19" s="3">
        <f t="shared" si="36"/>
        <v>9.112903225806452</v>
      </c>
      <c r="AV19" s="3">
        <f t="shared" si="36"/>
        <v>3.6451612903225805</v>
      </c>
      <c r="AW19" s="3">
        <f t="shared" si="36"/>
        <v>8.2016129032258061</v>
      </c>
      <c r="AX19" s="3">
        <f t="shared" si="36"/>
        <v>12.758064516129032</v>
      </c>
      <c r="AY19" s="3">
        <f t="shared" si="36"/>
        <v>6.379032258064516</v>
      </c>
      <c r="BF19" t="b">
        <f t="shared" si="6"/>
        <v>0</v>
      </c>
      <c r="BG19" t="b">
        <f t="shared" si="7"/>
        <v>0</v>
      </c>
      <c r="BH19" t="b">
        <f t="shared" si="8"/>
        <v>0</v>
      </c>
      <c r="BI19" t="b">
        <f t="shared" si="9"/>
        <v>0</v>
      </c>
      <c r="BJ19" t="b">
        <f t="shared" si="10"/>
        <v>0</v>
      </c>
      <c r="BK19" t="b">
        <f t="shared" si="11"/>
        <v>0</v>
      </c>
      <c r="BL19" t="b">
        <f t="shared" si="12"/>
        <v>0</v>
      </c>
      <c r="BM19" t="b">
        <f t="shared" si="13"/>
        <v>0</v>
      </c>
      <c r="BN19" t="b">
        <f t="shared" si="14"/>
        <v>0</v>
      </c>
      <c r="BO19" t="b">
        <f t="shared" si="15"/>
        <v>0</v>
      </c>
      <c r="BP19" t="b">
        <f t="shared" si="16"/>
        <v>0</v>
      </c>
      <c r="BQ19" t="b">
        <f t="shared" si="17"/>
        <v>0</v>
      </c>
      <c r="BR19" t="b">
        <f t="shared" si="18"/>
        <v>0</v>
      </c>
      <c r="BS19" t="b">
        <f t="shared" si="19"/>
        <v>0</v>
      </c>
      <c r="BT19" t="b">
        <f t="shared" si="20"/>
        <v>0</v>
      </c>
      <c r="BU19" t="b">
        <f t="shared" si="21"/>
        <v>0</v>
      </c>
      <c r="BV19" t="b">
        <f t="shared" si="22"/>
        <v>1</v>
      </c>
      <c r="BW19" t="b">
        <f t="shared" si="23"/>
        <v>0</v>
      </c>
      <c r="BX19" t="b">
        <f t="shared" si="24"/>
        <v>0</v>
      </c>
      <c r="BY19" t="b">
        <f t="shared" si="25"/>
        <v>0</v>
      </c>
    </row>
    <row r="20" spans="1:77" ht="16" customHeight="1">
      <c r="A20" s="79" t="s">
        <v>30</v>
      </c>
      <c r="B20" s="53">
        <f t="shared" si="0"/>
        <v>4</v>
      </c>
      <c r="C20" s="54">
        <f>SUM(SMALL(AF20:AY20,{1,2,3,4,5,6,7,8,9,10}))/10*0.96</f>
        <v>4.0477611940298512</v>
      </c>
      <c r="D20" s="54">
        <f>AVERAGE(SMALL(F20:Y20,{1,2,3,4,5,6,7,8,9,10}))</f>
        <v>76</v>
      </c>
      <c r="E20" s="57"/>
      <c r="F20" s="26">
        <v>75</v>
      </c>
      <c r="G20" s="26">
        <v>75</v>
      </c>
      <c r="H20" s="26">
        <v>81</v>
      </c>
      <c r="I20" s="26">
        <v>75</v>
      </c>
      <c r="J20" s="26">
        <v>78</v>
      </c>
      <c r="K20" s="26">
        <v>77</v>
      </c>
      <c r="L20" s="26">
        <v>78</v>
      </c>
      <c r="M20" s="26">
        <v>78</v>
      </c>
      <c r="N20" s="26">
        <v>79</v>
      </c>
      <c r="O20" s="26">
        <v>77</v>
      </c>
      <c r="P20" s="26">
        <v>75</v>
      </c>
      <c r="Q20" s="26">
        <v>81</v>
      </c>
      <c r="R20" s="26">
        <v>78</v>
      </c>
      <c r="S20" s="26">
        <v>82</v>
      </c>
      <c r="T20" s="26">
        <v>83</v>
      </c>
      <c r="U20" s="26">
        <v>82</v>
      </c>
      <c r="V20" s="26">
        <v>74</v>
      </c>
      <c r="W20" s="26">
        <v>79</v>
      </c>
      <c r="X20" s="26">
        <v>76</v>
      </c>
      <c r="Y20" s="26">
        <v>78</v>
      </c>
      <c r="Z20" s="16"/>
      <c r="AA20" s="16"/>
      <c r="AB20" s="19" t="s">
        <v>106</v>
      </c>
      <c r="AC20" s="17"/>
      <c r="AD20" s="17"/>
      <c r="AE20" s="17"/>
      <c r="AF20" s="3">
        <f t="shared" ref="AF20:AH21" si="37">+(F20-71)*113/134</f>
        <v>3.3731343283582089</v>
      </c>
      <c r="AG20" s="3">
        <f t="shared" si="37"/>
        <v>3.3731343283582089</v>
      </c>
      <c r="AH20" s="3">
        <f t="shared" si="37"/>
        <v>8.432835820895523</v>
      </c>
      <c r="AI20" s="3">
        <f t="shared" ref="AI20:AR21" si="38">+(I20-71)*113/134</f>
        <v>3.3731343283582089</v>
      </c>
      <c r="AJ20" s="3">
        <f t="shared" si="38"/>
        <v>5.9029850746268657</v>
      </c>
      <c r="AK20" s="3">
        <f t="shared" si="38"/>
        <v>5.0597014925373136</v>
      </c>
      <c r="AL20" s="3">
        <f t="shared" si="38"/>
        <v>5.9029850746268657</v>
      </c>
      <c r="AM20" s="3">
        <f t="shared" si="38"/>
        <v>5.9029850746268657</v>
      </c>
      <c r="AN20" s="3">
        <f t="shared" si="38"/>
        <v>6.7462686567164178</v>
      </c>
      <c r="AO20" s="3">
        <f t="shared" si="38"/>
        <v>5.0597014925373136</v>
      </c>
      <c r="AP20" s="3">
        <f t="shared" si="38"/>
        <v>3.3731343283582089</v>
      </c>
      <c r="AQ20" s="3">
        <f t="shared" si="38"/>
        <v>8.432835820895523</v>
      </c>
      <c r="AR20" s="3">
        <f t="shared" si="38"/>
        <v>5.9029850746268657</v>
      </c>
      <c r="AS20" s="3">
        <f t="shared" ref="AS20:AY21" si="39">+(S20-71)*113/134</f>
        <v>9.2761194029850742</v>
      </c>
      <c r="AT20" s="3">
        <f t="shared" si="39"/>
        <v>10.119402985074627</v>
      </c>
      <c r="AU20" s="3">
        <f t="shared" si="39"/>
        <v>9.2761194029850742</v>
      </c>
      <c r="AV20" s="3">
        <f t="shared" si="39"/>
        <v>2.5298507462686568</v>
      </c>
      <c r="AW20" s="3">
        <f t="shared" si="39"/>
        <v>6.7462686567164178</v>
      </c>
      <c r="AX20" s="3">
        <f t="shared" si="39"/>
        <v>4.2164179104477615</v>
      </c>
      <c r="AY20" s="3">
        <f t="shared" si="39"/>
        <v>5.9029850746268657</v>
      </c>
      <c r="BF20" t="b">
        <f t="shared" si="6"/>
        <v>1</v>
      </c>
      <c r="BG20" t="b">
        <f t="shared" si="7"/>
        <v>0</v>
      </c>
      <c r="BH20" t="b">
        <f t="shared" si="8"/>
        <v>0</v>
      </c>
      <c r="BI20" t="b">
        <f t="shared" si="9"/>
        <v>0</v>
      </c>
      <c r="BJ20" t="b">
        <f t="shared" si="10"/>
        <v>0</v>
      </c>
      <c r="BK20" t="b">
        <f t="shared" si="11"/>
        <v>0</v>
      </c>
      <c r="BL20" t="b">
        <f t="shared" si="12"/>
        <v>0</v>
      </c>
      <c r="BM20" t="b">
        <f t="shared" si="13"/>
        <v>0</v>
      </c>
      <c r="BN20" t="b">
        <f t="shared" si="14"/>
        <v>0</v>
      </c>
      <c r="BO20" t="b">
        <f t="shared" si="15"/>
        <v>0</v>
      </c>
      <c r="BP20" t="b">
        <f t="shared" si="16"/>
        <v>0</v>
      </c>
      <c r="BQ20" t="b">
        <f t="shared" si="17"/>
        <v>0</v>
      </c>
      <c r="BR20" t="b">
        <f t="shared" si="18"/>
        <v>0</v>
      </c>
      <c r="BS20" t="b">
        <f t="shared" si="19"/>
        <v>0</v>
      </c>
      <c r="BT20" t="b">
        <f t="shared" si="20"/>
        <v>0</v>
      </c>
      <c r="BU20" t="b">
        <f t="shared" si="21"/>
        <v>0</v>
      </c>
      <c r="BV20" t="b">
        <f t="shared" si="22"/>
        <v>0</v>
      </c>
      <c r="BW20" t="b">
        <f t="shared" si="23"/>
        <v>0</v>
      </c>
      <c r="BX20" t="b">
        <f t="shared" si="24"/>
        <v>0</v>
      </c>
      <c r="BY20" t="b">
        <f t="shared" si="25"/>
        <v>0</v>
      </c>
    </row>
    <row r="21" spans="1:77" ht="16">
      <c r="A21" s="79" t="s">
        <v>31</v>
      </c>
      <c r="B21" s="53">
        <f t="shared" si="0"/>
        <v>4</v>
      </c>
      <c r="C21" s="54">
        <f>SUM(SMALL(AF21:AH21,{1,2}))/2*0.96</f>
        <v>4.4525373134328357</v>
      </c>
      <c r="D21" s="54">
        <f>AVERAGE(SMALL(F21:Y21,{1}))</f>
        <v>76</v>
      </c>
      <c r="E21" s="55" t="s">
        <v>10</v>
      </c>
      <c r="F21" s="22">
        <v>77</v>
      </c>
      <c r="G21" s="22">
        <v>76</v>
      </c>
      <c r="H21" s="22">
        <v>84</v>
      </c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16"/>
      <c r="AA21" s="16"/>
      <c r="AB21" s="19" t="s">
        <v>106</v>
      </c>
      <c r="AC21" s="17"/>
      <c r="AD21" s="17"/>
      <c r="AE21" s="17"/>
      <c r="AF21" s="3">
        <f t="shared" si="37"/>
        <v>5.0597014925373136</v>
      </c>
      <c r="AG21" s="3">
        <f t="shared" si="37"/>
        <v>4.2164179104477615</v>
      </c>
      <c r="AH21" s="3">
        <f t="shared" si="37"/>
        <v>10.962686567164178</v>
      </c>
      <c r="AI21" s="3">
        <f t="shared" si="38"/>
        <v>-59.873134328358212</v>
      </c>
      <c r="AJ21" s="3">
        <f t="shared" si="38"/>
        <v>-59.873134328358212</v>
      </c>
      <c r="AK21" s="3">
        <f t="shared" si="38"/>
        <v>-59.873134328358212</v>
      </c>
      <c r="AL21" s="3">
        <f t="shared" si="38"/>
        <v>-59.873134328358212</v>
      </c>
      <c r="AM21" s="3">
        <f t="shared" si="38"/>
        <v>-59.873134328358212</v>
      </c>
      <c r="AN21" s="3">
        <f t="shared" si="38"/>
        <v>-59.873134328358212</v>
      </c>
      <c r="AO21" s="3">
        <f t="shared" si="38"/>
        <v>-59.873134328358212</v>
      </c>
      <c r="AP21" s="3">
        <f t="shared" si="38"/>
        <v>-59.873134328358212</v>
      </c>
      <c r="AQ21" s="3">
        <f t="shared" si="38"/>
        <v>-59.873134328358212</v>
      </c>
      <c r="AR21" s="3">
        <f t="shared" si="38"/>
        <v>-59.873134328358212</v>
      </c>
      <c r="AS21" s="3">
        <f t="shared" si="39"/>
        <v>-59.873134328358212</v>
      </c>
      <c r="AT21" s="3">
        <f t="shared" si="39"/>
        <v>-59.873134328358212</v>
      </c>
      <c r="AU21" s="3">
        <f t="shared" si="39"/>
        <v>-59.873134328358212</v>
      </c>
      <c r="AV21" s="3">
        <f t="shared" si="39"/>
        <v>-59.873134328358212</v>
      </c>
      <c r="AW21" s="3">
        <f t="shared" si="39"/>
        <v>-59.873134328358212</v>
      </c>
      <c r="AX21" s="3">
        <f t="shared" si="39"/>
        <v>-59.873134328358212</v>
      </c>
      <c r="AY21" s="3">
        <f t="shared" si="39"/>
        <v>-59.873134328358212</v>
      </c>
      <c r="BF21" t="e">
        <f t="shared" si="6"/>
        <v>#NUM!</v>
      </c>
      <c r="BG21" t="b">
        <f t="shared" si="7"/>
        <v>0</v>
      </c>
      <c r="BH21" t="b">
        <f t="shared" si="8"/>
        <v>0</v>
      </c>
      <c r="BI21" t="b">
        <f t="shared" si="9"/>
        <v>1</v>
      </c>
      <c r="BJ21" t="b">
        <f t="shared" si="10"/>
        <v>1</v>
      </c>
      <c r="BK21" t="b">
        <f t="shared" si="11"/>
        <v>1</v>
      </c>
      <c r="BL21" t="b">
        <f t="shared" si="12"/>
        <v>1</v>
      </c>
      <c r="BM21" t="b">
        <f t="shared" si="13"/>
        <v>1</v>
      </c>
      <c r="BN21" t="b">
        <f t="shared" si="14"/>
        <v>1</v>
      </c>
      <c r="BO21" t="b">
        <f t="shared" si="15"/>
        <v>1</v>
      </c>
      <c r="BP21" t="b">
        <f t="shared" si="16"/>
        <v>1</v>
      </c>
      <c r="BQ21" t="b">
        <f t="shared" si="17"/>
        <v>1</v>
      </c>
      <c r="BR21" t="b">
        <f t="shared" si="18"/>
        <v>1</v>
      </c>
      <c r="BS21" t="b">
        <f t="shared" si="19"/>
        <v>1</v>
      </c>
      <c r="BT21" t="b">
        <f t="shared" si="20"/>
        <v>1</v>
      </c>
      <c r="BU21" t="b">
        <f t="shared" si="21"/>
        <v>1</v>
      </c>
      <c r="BV21" t="b">
        <f t="shared" si="22"/>
        <v>1</v>
      </c>
      <c r="BW21" t="b">
        <f t="shared" si="23"/>
        <v>1</v>
      </c>
      <c r="BX21" t="b">
        <f t="shared" si="24"/>
        <v>1</v>
      </c>
      <c r="BY21" t="b">
        <f t="shared" si="25"/>
        <v>1</v>
      </c>
    </row>
    <row r="22" spans="1:77" s="2" customFormat="1" ht="16">
      <c r="A22" s="80" t="s">
        <v>26</v>
      </c>
      <c r="B22" s="53">
        <f t="shared" si="0"/>
        <v>4</v>
      </c>
      <c r="C22" s="54">
        <f>SUM(SMALL(AF22:AY22,{1,2,3,4,5,6,7,8,9,10}))/10*0.96</f>
        <v>5.8614193548387092</v>
      </c>
      <c r="D22" s="54">
        <f>AVERAGE(SMALL(F22:X22,{1,2,3,4,5,6,7,8,9,10}))</f>
        <v>76</v>
      </c>
      <c r="E22" s="56" t="s">
        <v>10</v>
      </c>
      <c r="F22" s="22">
        <v>78</v>
      </c>
      <c r="G22" s="22">
        <v>79</v>
      </c>
      <c r="H22" s="22">
        <v>83</v>
      </c>
      <c r="I22" s="22">
        <v>86</v>
      </c>
      <c r="J22" s="22">
        <v>76</v>
      </c>
      <c r="K22" s="22">
        <v>81</v>
      </c>
      <c r="L22" s="22">
        <v>86</v>
      </c>
      <c r="M22" s="22">
        <v>86</v>
      </c>
      <c r="N22" s="22">
        <v>82</v>
      </c>
      <c r="O22" s="22">
        <v>82</v>
      </c>
      <c r="P22" s="22">
        <v>84</v>
      </c>
      <c r="Q22" s="22">
        <v>71</v>
      </c>
      <c r="R22" s="22">
        <v>77</v>
      </c>
      <c r="S22" s="22">
        <v>74</v>
      </c>
      <c r="T22" s="22">
        <v>77</v>
      </c>
      <c r="U22" s="30">
        <v>81</v>
      </c>
      <c r="V22" s="30">
        <v>77</v>
      </c>
      <c r="W22" s="25">
        <v>76</v>
      </c>
      <c r="X22" s="25">
        <v>75</v>
      </c>
      <c r="Y22" s="25">
        <v>76</v>
      </c>
      <c r="Z22" s="16" t="s">
        <v>3</v>
      </c>
      <c r="AA22" s="16"/>
      <c r="AB22" s="19" t="s">
        <v>106</v>
      </c>
      <c r="AC22" s="17"/>
      <c r="AD22" s="17"/>
      <c r="AE22" s="17"/>
      <c r="AF22" s="4">
        <f>+(F22-69)*113/124</f>
        <v>8.2016129032258061</v>
      </c>
      <c r="AG22" s="4">
        <f t="shared" ref="AG22:AY22" si="40">+(G22-69)*113/124</f>
        <v>9.112903225806452</v>
      </c>
      <c r="AH22" s="4">
        <f t="shared" si="40"/>
        <v>12.758064516129032</v>
      </c>
      <c r="AI22" s="4">
        <f t="shared" si="40"/>
        <v>15.491935483870968</v>
      </c>
      <c r="AJ22" s="4">
        <f t="shared" si="40"/>
        <v>6.379032258064516</v>
      </c>
      <c r="AK22" s="4">
        <f t="shared" si="40"/>
        <v>10.935483870967742</v>
      </c>
      <c r="AL22" s="4">
        <f t="shared" si="40"/>
        <v>15.491935483870968</v>
      </c>
      <c r="AM22" s="4">
        <f t="shared" si="40"/>
        <v>15.491935483870968</v>
      </c>
      <c r="AN22" s="4">
        <f t="shared" si="40"/>
        <v>11.846774193548388</v>
      </c>
      <c r="AO22" s="4">
        <f t="shared" si="40"/>
        <v>11.846774193548388</v>
      </c>
      <c r="AP22" s="4">
        <f t="shared" si="40"/>
        <v>13.669354838709678</v>
      </c>
      <c r="AQ22" s="4">
        <f t="shared" si="40"/>
        <v>1.8225806451612903</v>
      </c>
      <c r="AR22" s="4">
        <f t="shared" si="40"/>
        <v>7.290322580645161</v>
      </c>
      <c r="AS22" s="4">
        <f t="shared" si="40"/>
        <v>4.556451612903226</v>
      </c>
      <c r="AT22" s="4">
        <f t="shared" si="40"/>
        <v>7.290322580645161</v>
      </c>
      <c r="AU22" s="4">
        <f t="shared" si="40"/>
        <v>10.935483870967742</v>
      </c>
      <c r="AV22" s="4">
        <f t="shared" si="40"/>
        <v>7.290322580645161</v>
      </c>
      <c r="AW22" s="4">
        <f t="shared" si="40"/>
        <v>6.379032258064516</v>
      </c>
      <c r="AX22" s="4">
        <f t="shared" si="40"/>
        <v>5.467741935483871</v>
      </c>
      <c r="AY22" s="4">
        <f t="shared" si="40"/>
        <v>6.379032258064516</v>
      </c>
      <c r="BF22" t="b">
        <f t="shared" si="6"/>
        <v>0</v>
      </c>
      <c r="BG22" t="b">
        <f t="shared" si="7"/>
        <v>0</v>
      </c>
      <c r="BH22" t="b">
        <f t="shared" si="8"/>
        <v>0</v>
      </c>
      <c r="BI22" t="b">
        <f t="shared" si="9"/>
        <v>0</v>
      </c>
      <c r="BJ22" t="b">
        <f t="shared" si="10"/>
        <v>0</v>
      </c>
      <c r="BK22" t="b">
        <f t="shared" si="11"/>
        <v>0</v>
      </c>
      <c r="BL22" t="b">
        <f t="shared" si="12"/>
        <v>0</v>
      </c>
      <c r="BM22" t="b">
        <f t="shared" si="13"/>
        <v>0</v>
      </c>
      <c r="BN22" t="b">
        <f t="shared" si="14"/>
        <v>0</v>
      </c>
      <c r="BO22" t="b">
        <f t="shared" si="15"/>
        <v>0</v>
      </c>
      <c r="BP22" t="b">
        <f t="shared" si="16"/>
        <v>0</v>
      </c>
      <c r="BQ22" t="b">
        <f t="shared" si="17"/>
        <v>1</v>
      </c>
      <c r="BR22" t="b">
        <f t="shared" si="18"/>
        <v>0</v>
      </c>
      <c r="BS22" t="b">
        <f t="shared" si="19"/>
        <v>0</v>
      </c>
      <c r="BT22" t="b">
        <f t="shared" si="20"/>
        <v>0</v>
      </c>
      <c r="BU22" t="b">
        <f t="shared" si="21"/>
        <v>0</v>
      </c>
      <c r="BV22" t="b">
        <f t="shared" si="22"/>
        <v>0</v>
      </c>
      <c r="BW22" t="b">
        <f t="shared" si="23"/>
        <v>0</v>
      </c>
      <c r="BX22" t="b">
        <f t="shared" si="24"/>
        <v>0</v>
      </c>
      <c r="BY22" t="b">
        <f t="shared" si="25"/>
        <v>0</v>
      </c>
    </row>
    <row r="23" spans="1:77" ht="16">
      <c r="A23" s="80" t="s">
        <v>32</v>
      </c>
      <c r="B23" s="53">
        <f t="shared" si="0"/>
        <v>4.2999999999999972</v>
      </c>
      <c r="C23" s="54">
        <f>SUM(SMALL(AF23:AY23,{1,2,3,4,5,6,7,8,9,10}))/10*0.96</f>
        <v>6.3863225806451602</v>
      </c>
      <c r="D23" s="54">
        <f>AVERAGE(SMALL(F23:Y23,{1,2,3,4,5,6,7,8,9,10}))</f>
        <v>76.3</v>
      </c>
      <c r="E23" s="56" t="s">
        <v>5</v>
      </c>
      <c r="F23" s="22">
        <v>75</v>
      </c>
      <c r="G23" s="22">
        <v>78</v>
      </c>
      <c r="H23" s="22">
        <v>80</v>
      </c>
      <c r="I23" s="22">
        <v>83</v>
      </c>
      <c r="J23" s="22">
        <v>74</v>
      </c>
      <c r="K23" s="22">
        <v>77</v>
      </c>
      <c r="L23" s="22">
        <v>76</v>
      </c>
      <c r="M23" s="22">
        <v>79</v>
      </c>
      <c r="N23" s="22">
        <v>77</v>
      </c>
      <c r="O23" s="22">
        <v>78</v>
      </c>
      <c r="P23" s="22">
        <v>82</v>
      </c>
      <c r="Q23" s="22">
        <v>82</v>
      </c>
      <c r="R23" s="22">
        <v>82</v>
      </c>
      <c r="S23" s="22">
        <v>77</v>
      </c>
      <c r="T23" s="22">
        <v>77</v>
      </c>
      <c r="U23" s="22">
        <v>82</v>
      </c>
      <c r="V23" s="22">
        <v>76</v>
      </c>
      <c r="W23" s="30">
        <v>79</v>
      </c>
      <c r="X23" s="25">
        <v>77</v>
      </c>
      <c r="Y23" s="25">
        <v>77</v>
      </c>
      <c r="Z23" s="16" t="s">
        <v>105</v>
      </c>
      <c r="AA23" s="16"/>
      <c r="AB23" s="19" t="s">
        <v>106</v>
      </c>
      <c r="AC23" s="17"/>
      <c r="AD23" s="17"/>
      <c r="AE23" s="17"/>
      <c r="AF23" s="7">
        <f t="shared" ref="AF23:AO25" si="41">+(F23-69)*113/124</f>
        <v>5.467741935483871</v>
      </c>
      <c r="AG23" s="7">
        <f t="shared" ref="AG23" si="42">+(G23-69)*113/124</f>
        <v>8.2016129032258061</v>
      </c>
      <c r="AH23" s="7">
        <f t="shared" ref="AH23" si="43">+(H23-69)*113/124</f>
        <v>10.024193548387096</v>
      </c>
      <c r="AI23" s="7">
        <f t="shared" ref="AI23" si="44">+(I23-69)*113/124</f>
        <v>12.758064516129032</v>
      </c>
      <c r="AJ23" s="7">
        <f t="shared" ref="AJ23" si="45">+(J23-69)*113/124</f>
        <v>4.556451612903226</v>
      </c>
      <c r="AK23" s="7">
        <f t="shared" ref="AK23" si="46">+(K23-69)*113/124</f>
        <v>7.290322580645161</v>
      </c>
      <c r="AL23" s="7">
        <f t="shared" ref="AL23" si="47">+(L23-69)*113/124</f>
        <v>6.379032258064516</v>
      </c>
      <c r="AM23" s="7">
        <f t="shared" ref="AM23" si="48">+(M23-69)*113/124</f>
        <v>9.112903225806452</v>
      </c>
      <c r="AN23" s="7">
        <f t="shared" ref="AN23" si="49">+(N23-69)*113/124</f>
        <v>7.290322580645161</v>
      </c>
      <c r="AO23" s="7">
        <f t="shared" ref="AO23" si="50">+(O23-69)*113/124</f>
        <v>8.2016129032258061</v>
      </c>
      <c r="AP23" s="7">
        <f t="shared" ref="AP23" si="51">+(P23-69)*113/124</f>
        <v>11.846774193548388</v>
      </c>
      <c r="AQ23" s="7">
        <f t="shared" ref="AQ23" si="52">+(Q23-69)*113/124</f>
        <v>11.846774193548388</v>
      </c>
      <c r="AR23" s="7">
        <f t="shared" ref="AR23" si="53">+(R23-69)*113/124</f>
        <v>11.846774193548388</v>
      </c>
      <c r="AS23" s="7">
        <f t="shared" ref="AS23" si="54">+(S23-69)*113/124</f>
        <v>7.290322580645161</v>
      </c>
      <c r="AT23" s="7">
        <f t="shared" ref="AT23" si="55">+(T23-69)*113/124</f>
        <v>7.290322580645161</v>
      </c>
      <c r="AU23" s="7">
        <f t="shared" ref="AU23" si="56">+(U23-69)*113/124</f>
        <v>11.846774193548388</v>
      </c>
      <c r="AV23" s="7">
        <f t="shared" ref="AV23" si="57">+(V23-69)*113/124</f>
        <v>6.379032258064516</v>
      </c>
      <c r="AW23" s="7">
        <f t="shared" ref="AW23" si="58">+(W23-69)*113/124</f>
        <v>9.112903225806452</v>
      </c>
      <c r="AX23" s="7">
        <f t="shared" ref="AX23" si="59">+(X23-69)*113/124</f>
        <v>7.290322580645161</v>
      </c>
      <c r="AY23" s="7">
        <f t="shared" ref="AY23" si="60">+(Y23-69)*113/124</f>
        <v>7.290322580645161</v>
      </c>
      <c r="BF23" t="b">
        <f t="shared" si="6"/>
        <v>1</v>
      </c>
      <c r="BG23" t="b">
        <f t="shared" si="7"/>
        <v>0</v>
      </c>
      <c r="BH23" t="b">
        <f t="shared" si="8"/>
        <v>0</v>
      </c>
      <c r="BI23" t="b">
        <f t="shared" si="9"/>
        <v>0</v>
      </c>
      <c r="BJ23" t="b">
        <f t="shared" si="10"/>
        <v>1</v>
      </c>
      <c r="BK23" t="b">
        <f t="shared" si="11"/>
        <v>0</v>
      </c>
      <c r="BL23" t="b">
        <f t="shared" si="12"/>
        <v>0</v>
      </c>
      <c r="BM23" t="b">
        <f t="shared" si="13"/>
        <v>0</v>
      </c>
      <c r="BN23" t="b">
        <f t="shared" si="14"/>
        <v>0</v>
      </c>
      <c r="BO23" t="b">
        <f t="shared" si="15"/>
        <v>0</v>
      </c>
      <c r="BP23" t="b">
        <f t="shared" si="16"/>
        <v>0</v>
      </c>
      <c r="BQ23" t="b">
        <f t="shared" si="17"/>
        <v>0</v>
      </c>
      <c r="BR23" t="b">
        <f t="shared" si="18"/>
        <v>0</v>
      </c>
      <c r="BS23" t="b">
        <f t="shared" si="19"/>
        <v>0</v>
      </c>
      <c r="BT23" t="b">
        <f t="shared" si="20"/>
        <v>0</v>
      </c>
      <c r="BU23" t="b">
        <f t="shared" si="21"/>
        <v>0</v>
      </c>
      <c r="BV23" t="b">
        <f t="shared" si="22"/>
        <v>0</v>
      </c>
      <c r="BW23" t="b">
        <f t="shared" si="23"/>
        <v>0</v>
      </c>
      <c r="BX23" t="b">
        <f t="shared" si="24"/>
        <v>0</v>
      </c>
      <c r="BY23" t="b">
        <f t="shared" si="25"/>
        <v>0</v>
      </c>
    </row>
    <row r="24" spans="1:77" s="2" customFormat="1" ht="16">
      <c r="A24" s="81" t="s">
        <v>45</v>
      </c>
      <c r="B24" s="58">
        <f t="shared" si="0"/>
        <v>4.4000000000000057</v>
      </c>
      <c r="C24" s="59">
        <f>SUM(SMALL(AF24:AY24,{1,2,3,4,5,6,7,8,9,10}))/10*0.96</f>
        <v>6.4738064516129032</v>
      </c>
      <c r="D24" s="59">
        <f>AVERAGE(SMALL(F24:Y24,{1,2,3,4,5,6,7,8,9,10}))</f>
        <v>76.400000000000006</v>
      </c>
      <c r="E24" s="60" t="s">
        <v>21</v>
      </c>
      <c r="F24" s="31">
        <v>88</v>
      </c>
      <c r="G24" s="31">
        <v>81</v>
      </c>
      <c r="H24" s="31">
        <v>81</v>
      </c>
      <c r="I24" s="31">
        <v>89</v>
      </c>
      <c r="J24" s="31">
        <v>78</v>
      </c>
      <c r="K24" s="31">
        <v>76</v>
      </c>
      <c r="L24" s="31">
        <v>85</v>
      </c>
      <c r="M24" s="31">
        <v>77</v>
      </c>
      <c r="N24" s="31">
        <v>76</v>
      </c>
      <c r="O24" s="31">
        <v>73</v>
      </c>
      <c r="P24" s="31">
        <v>83</v>
      </c>
      <c r="Q24" s="31">
        <v>84</v>
      </c>
      <c r="R24" s="31">
        <v>79</v>
      </c>
      <c r="S24" s="31">
        <v>85</v>
      </c>
      <c r="T24" s="31">
        <v>89</v>
      </c>
      <c r="U24" s="32">
        <v>80</v>
      </c>
      <c r="V24" s="32">
        <v>83</v>
      </c>
      <c r="W24" s="33">
        <v>73</v>
      </c>
      <c r="X24" s="33">
        <v>76</v>
      </c>
      <c r="Y24" s="33">
        <v>76</v>
      </c>
      <c r="Z24" s="16" t="s">
        <v>105</v>
      </c>
      <c r="AA24" s="16"/>
      <c r="AB24" s="19" t="s">
        <v>106</v>
      </c>
      <c r="AC24" s="17"/>
      <c r="AD24" s="17"/>
      <c r="AE24" s="17"/>
      <c r="AF24" s="3">
        <f t="shared" si="41"/>
        <v>17.31451612903226</v>
      </c>
      <c r="AG24" s="3">
        <f t="shared" si="41"/>
        <v>10.935483870967742</v>
      </c>
      <c r="AH24" s="3">
        <f t="shared" si="41"/>
        <v>10.935483870967742</v>
      </c>
      <c r="AI24" s="3">
        <f t="shared" si="41"/>
        <v>18.225806451612904</v>
      </c>
      <c r="AJ24" s="3">
        <f t="shared" si="41"/>
        <v>8.2016129032258061</v>
      </c>
      <c r="AK24" s="3">
        <f t="shared" si="41"/>
        <v>6.379032258064516</v>
      </c>
      <c r="AL24" s="3">
        <f t="shared" si="41"/>
        <v>14.580645161290322</v>
      </c>
      <c r="AM24" s="3">
        <f t="shared" si="41"/>
        <v>7.290322580645161</v>
      </c>
      <c r="AN24" s="3">
        <f t="shared" si="41"/>
        <v>6.379032258064516</v>
      </c>
      <c r="AO24" s="3">
        <f t="shared" si="41"/>
        <v>3.6451612903225805</v>
      </c>
      <c r="AP24" s="3">
        <f t="shared" ref="AP24:AY25" si="61">+(P24-69)*113/124</f>
        <v>12.758064516129032</v>
      </c>
      <c r="AQ24" s="3">
        <f t="shared" si="61"/>
        <v>13.669354838709678</v>
      </c>
      <c r="AR24" s="3">
        <f t="shared" si="61"/>
        <v>9.112903225806452</v>
      </c>
      <c r="AS24" s="3">
        <f t="shared" si="61"/>
        <v>14.580645161290322</v>
      </c>
      <c r="AT24" s="3">
        <f t="shared" si="61"/>
        <v>18.225806451612904</v>
      </c>
      <c r="AU24" s="3">
        <f t="shared" si="61"/>
        <v>10.024193548387096</v>
      </c>
      <c r="AV24" s="3">
        <f t="shared" si="61"/>
        <v>12.758064516129032</v>
      </c>
      <c r="AW24" s="3">
        <f t="shared" si="61"/>
        <v>3.6451612903225805</v>
      </c>
      <c r="AX24" s="3">
        <f t="shared" si="61"/>
        <v>6.379032258064516</v>
      </c>
      <c r="AY24" s="3">
        <f t="shared" si="61"/>
        <v>6.379032258064516</v>
      </c>
      <c r="BF24" t="b">
        <f t="shared" si="6"/>
        <v>0</v>
      </c>
      <c r="BG24" t="b">
        <f t="shared" si="7"/>
        <v>0</v>
      </c>
      <c r="BH24" t="b">
        <f t="shared" si="8"/>
        <v>0</v>
      </c>
      <c r="BI24" t="b">
        <f t="shared" si="9"/>
        <v>0</v>
      </c>
      <c r="BJ24" t="b">
        <f t="shared" si="10"/>
        <v>0</v>
      </c>
      <c r="BK24" t="b">
        <f t="shared" si="11"/>
        <v>0</v>
      </c>
      <c r="BL24" t="b">
        <f t="shared" si="12"/>
        <v>0</v>
      </c>
      <c r="BM24" t="b">
        <f t="shared" si="13"/>
        <v>0</v>
      </c>
      <c r="BN24" t="b">
        <f t="shared" si="14"/>
        <v>0</v>
      </c>
      <c r="BO24" t="b">
        <f t="shared" si="15"/>
        <v>1</v>
      </c>
      <c r="BP24" t="b">
        <f t="shared" si="16"/>
        <v>0</v>
      </c>
      <c r="BQ24" t="b">
        <f t="shared" si="17"/>
        <v>0</v>
      </c>
      <c r="BR24" t="b">
        <f t="shared" si="18"/>
        <v>0</v>
      </c>
      <c r="BS24" t="b">
        <f t="shared" si="19"/>
        <v>0</v>
      </c>
      <c r="BT24" t="b">
        <f t="shared" si="20"/>
        <v>0</v>
      </c>
      <c r="BU24" t="b">
        <f t="shared" si="21"/>
        <v>0</v>
      </c>
      <c r="BV24" t="b">
        <f t="shared" si="22"/>
        <v>0</v>
      </c>
      <c r="BW24" t="b">
        <f t="shared" si="23"/>
        <v>1</v>
      </c>
      <c r="BX24" t="b">
        <f t="shared" si="24"/>
        <v>0</v>
      </c>
      <c r="BY24" t="b">
        <f t="shared" si="25"/>
        <v>0</v>
      </c>
    </row>
    <row r="25" spans="1:77" ht="16">
      <c r="A25" s="82" t="s">
        <v>25</v>
      </c>
      <c r="B25" s="58">
        <f t="shared" si="0"/>
        <v>4.625</v>
      </c>
      <c r="C25" s="59">
        <f>SUM(SMALL(AF25:AU25,{1,2,3,4,5,6,7,8}))/8*0.96</f>
        <v>6.6706451612903219</v>
      </c>
      <c r="D25" s="59">
        <f>AVERAGE(SMALL(F25:Y25,{1,2,3,4,5,6,7,8}))</f>
        <v>76.625</v>
      </c>
      <c r="E25" s="61" t="s">
        <v>21</v>
      </c>
      <c r="F25" s="31">
        <v>82</v>
      </c>
      <c r="G25" s="31">
        <v>79</v>
      </c>
      <c r="H25" s="31">
        <v>80</v>
      </c>
      <c r="I25" s="31">
        <v>80</v>
      </c>
      <c r="J25" s="31">
        <v>78</v>
      </c>
      <c r="K25" s="31">
        <v>77</v>
      </c>
      <c r="L25" s="31">
        <v>70</v>
      </c>
      <c r="M25" s="31">
        <v>76</v>
      </c>
      <c r="N25" s="31">
        <v>80</v>
      </c>
      <c r="O25" s="31">
        <v>74</v>
      </c>
      <c r="P25" s="31">
        <v>83</v>
      </c>
      <c r="Q25" s="31">
        <v>81</v>
      </c>
      <c r="R25" s="31">
        <v>79</v>
      </c>
      <c r="S25" s="31">
        <v>85</v>
      </c>
      <c r="T25" s="31">
        <v>85</v>
      </c>
      <c r="U25" s="31">
        <v>85</v>
      </c>
      <c r="V25" s="34"/>
      <c r="W25" s="34"/>
      <c r="X25" s="34"/>
      <c r="Y25" s="34"/>
      <c r="Z25" s="16"/>
      <c r="AA25" s="16"/>
      <c r="AB25" s="19" t="s">
        <v>106</v>
      </c>
      <c r="AC25" s="17"/>
      <c r="AD25" s="17"/>
      <c r="AE25" s="17"/>
      <c r="AF25" s="10">
        <f t="shared" si="41"/>
        <v>11.846774193548388</v>
      </c>
      <c r="AG25" s="10">
        <f t="shared" si="41"/>
        <v>9.112903225806452</v>
      </c>
      <c r="AH25" s="10">
        <f t="shared" si="41"/>
        <v>10.024193548387096</v>
      </c>
      <c r="AI25" s="10">
        <f t="shared" si="41"/>
        <v>10.024193548387096</v>
      </c>
      <c r="AJ25" s="10">
        <f t="shared" si="41"/>
        <v>8.2016129032258061</v>
      </c>
      <c r="AK25" s="10">
        <f t="shared" si="41"/>
        <v>7.290322580645161</v>
      </c>
      <c r="AL25" s="10">
        <f t="shared" si="41"/>
        <v>0.91129032258064513</v>
      </c>
      <c r="AM25" s="10">
        <f t="shared" si="41"/>
        <v>6.379032258064516</v>
      </c>
      <c r="AN25" s="10">
        <f t="shared" si="41"/>
        <v>10.024193548387096</v>
      </c>
      <c r="AO25" s="10">
        <f t="shared" si="41"/>
        <v>4.556451612903226</v>
      </c>
      <c r="AP25" s="10">
        <f t="shared" si="61"/>
        <v>12.758064516129032</v>
      </c>
      <c r="AQ25" s="10">
        <f t="shared" si="61"/>
        <v>10.935483870967742</v>
      </c>
      <c r="AR25" s="10">
        <f t="shared" si="61"/>
        <v>9.112903225806452</v>
      </c>
      <c r="AS25" s="10">
        <f t="shared" si="61"/>
        <v>14.580645161290322</v>
      </c>
      <c r="AT25" s="10">
        <f t="shared" si="61"/>
        <v>14.580645161290322</v>
      </c>
      <c r="AU25" s="10">
        <f t="shared" si="61"/>
        <v>14.580645161290322</v>
      </c>
      <c r="AV25" s="10">
        <f t="shared" si="61"/>
        <v>-62.87903225806452</v>
      </c>
      <c r="AW25" s="10">
        <f t="shared" si="61"/>
        <v>-62.87903225806452</v>
      </c>
      <c r="AX25" s="10">
        <f t="shared" si="61"/>
        <v>-62.87903225806452</v>
      </c>
      <c r="AY25" s="10">
        <f t="shared" si="61"/>
        <v>-62.87903225806452</v>
      </c>
      <c r="BF25" t="b">
        <f t="shared" si="6"/>
        <v>0</v>
      </c>
      <c r="BG25" t="b">
        <f t="shared" si="7"/>
        <v>0</v>
      </c>
      <c r="BH25" t="b">
        <f t="shared" si="8"/>
        <v>0</v>
      </c>
      <c r="BI25" t="b">
        <f t="shared" si="9"/>
        <v>0</v>
      </c>
      <c r="BJ25" t="b">
        <f t="shared" si="10"/>
        <v>0</v>
      </c>
      <c r="BK25" t="b">
        <f t="shared" si="11"/>
        <v>0</v>
      </c>
      <c r="BL25" t="b">
        <f t="shared" si="12"/>
        <v>1</v>
      </c>
      <c r="BM25" t="b">
        <f t="shared" si="13"/>
        <v>0</v>
      </c>
      <c r="BN25" t="b">
        <f t="shared" si="14"/>
        <v>0</v>
      </c>
      <c r="BO25" t="b">
        <f t="shared" si="15"/>
        <v>1</v>
      </c>
      <c r="BP25" t="b">
        <f t="shared" si="16"/>
        <v>0</v>
      </c>
      <c r="BQ25" t="b">
        <f t="shared" si="17"/>
        <v>0</v>
      </c>
      <c r="BR25" t="b">
        <f t="shared" si="18"/>
        <v>0</v>
      </c>
      <c r="BS25" t="b">
        <f t="shared" si="19"/>
        <v>0</v>
      </c>
      <c r="BT25" t="b">
        <f t="shared" si="20"/>
        <v>0</v>
      </c>
      <c r="BU25" t="b">
        <f t="shared" si="21"/>
        <v>0</v>
      </c>
      <c r="BV25" t="b">
        <f t="shared" si="22"/>
        <v>1</v>
      </c>
      <c r="BW25" t="b">
        <f t="shared" si="23"/>
        <v>1</v>
      </c>
      <c r="BX25" t="b">
        <f t="shared" si="24"/>
        <v>1</v>
      </c>
      <c r="BY25" t="b">
        <f t="shared" si="25"/>
        <v>1</v>
      </c>
    </row>
    <row r="26" spans="1:77" s="9" customFormat="1" ht="16">
      <c r="A26" s="82" t="s">
        <v>35</v>
      </c>
      <c r="B26" s="58">
        <f t="shared" si="0"/>
        <v>4.7000000000000028</v>
      </c>
      <c r="C26" s="59">
        <f>SUM(SMALL(AF26:AY26,{1,2,3,4,5,6,7,8,9,10}))/10*0.96</f>
        <v>4.6144477611940298</v>
      </c>
      <c r="D26" s="59">
        <f>AVERAGE(SMALL(F26:Y26,{1,2,3,4,5,6,7,8,9,10}))</f>
        <v>76.7</v>
      </c>
      <c r="E26" s="61" t="s">
        <v>10</v>
      </c>
      <c r="F26" s="31">
        <v>82</v>
      </c>
      <c r="G26" s="31">
        <v>79</v>
      </c>
      <c r="H26" s="31">
        <v>79</v>
      </c>
      <c r="I26" s="31">
        <v>81</v>
      </c>
      <c r="J26" s="31">
        <v>78</v>
      </c>
      <c r="K26" s="31">
        <v>84</v>
      </c>
      <c r="L26" s="31">
        <v>81</v>
      </c>
      <c r="M26" s="31">
        <v>80</v>
      </c>
      <c r="N26" s="31">
        <v>72</v>
      </c>
      <c r="O26" s="31">
        <v>75</v>
      </c>
      <c r="P26" s="31">
        <v>81</v>
      </c>
      <c r="Q26" s="31">
        <v>82</v>
      </c>
      <c r="R26" s="31">
        <v>76</v>
      </c>
      <c r="S26" s="31">
        <v>78</v>
      </c>
      <c r="T26" s="31">
        <v>77</v>
      </c>
      <c r="U26" s="31">
        <v>81</v>
      </c>
      <c r="V26" s="31">
        <v>75</v>
      </c>
      <c r="W26" s="31">
        <v>78</v>
      </c>
      <c r="X26" s="31">
        <v>80</v>
      </c>
      <c r="Y26" s="31">
        <v>85</v>
      </c>
      <c r="Z26" s="16"/>
      <c r="AA26" s="16"/>
      <c r="AB26" s="19" t="s">
        <v>106</v>
      </c>
      <c r="AC26" s="17"/>
      <c r="AD26" s="17"/>
      <c r="AE26" s="17"/>
      <c r="AF26" s="3">
        <f t="shared" ref="AF26:AO28" si="62">+(F26-71)*113/134</f>
        <v>9.2761194029850742</v>
      </c>
      <c r="AG26" s="3">
        <f t="shared" si="62"/>
        <v>6.7462686567164178</v>
      </c>
      <c r="AH26" s="3">
        <f t="shared" si="62"/>
        <v>6.7462686567164178</v>
      </c>
      <c r="AI26" s="3">
        <f t="shared" si="62"/>
        <v>8.432835820895523</v>
      </c>
      <c r="AJ26" s="3">
        <f t="shared" si="62"/>
        <v>5.9029850746268657</v>
      </c>
      <c r="AK26" s="3">
        <f t="shared" si="62"/>
        <v>10.962686567164178</v>
      </c>
      <c r="AL26" s="3">
        <f t="shared" si="62"/>
        <v>8.432835820895523</v>
      </c>
      <c r="AM26" s="3">
        <f t="shared" si="62"/>
        <v>7.58955223880597</v>
      </c>
      <c r="AN26" s="3">
        <f t="shared" si="62"/>
        <v>0.84328358208955223</v>
      </c>
      <c r="AO26" s="3">
        <f t="shared" si="62"/>
        <v>3.3731343283582089</v>
      </c>
      <c r="AP26" s="3">
        <f t="shared" ref="AP26:AY28" si="63">+(P26-71)*113/134</f>
        <v>8.432835820895523</v>
      </c>
      <c r="AQ26" s="3">
        <f t="shared" si="63"/>
        <v>9.2761194029850742</v>
      </c>
      <c r="AR26" s="3">
        <f t="shared" si="63"/>
        <v>4.2164179104477615</v>
      </c>
      <c r="AS26" s="3">
        <f t="shared" si="63"/>
        <v>5.9029850746268657</v>
      </c>
      <c r="AT26" s="3">
        <f t="shared" si="63"/>
        <v>5.0597014925373136</v>
      </c>
      <c r="AU26" s="3">
        <f t="shared" si="63"/>
        <v>8.432835820895523</v>
      </c>
      <c r="AV26" s="3">
        <f t="shared" si="63"/>
        <v>3.3731343283582089</v>
      </c>
      <c r="AW26" s="3">
        <f t="shared" si="63"/>
        <v>5.9029850746268657</v>
      </c>
      <c r="AX26" s="3">
        <f t="shared" si="63"/>
        <v>7.58955223880597</v>
      </c>
      <c r="AY26" s="3">
        <f t="shared" si="63"/>
        <v>11.805970149253731</v>
      </c>
      <c r="BF26" t="b">
        <f t="shared" si="6"/>
        <v>0</v>
      </c>
      <c r="BG26" t="b">
        <f t="shared" si="7"/>
        <v>0</v>
      </c>
      <c r="BH26" t="b">
        <f t="shared" si="8"/>
        <v>0</v>
      </c>
      <c r="BI26" t="b">
        <f t="shared" si="9"/>
        <v>0</v>
      </c>
      <c r="BJ26" t="b">
        <f t="shared" si="10"/>
        <v>0</v>
      </c>
      <c r="BK26" t="b">
        <f t="shared" si="11"/>
        <v>0</v>
      </c>
      <c r="BL26" t="b">
        <f t="shared" si="12"/>
        <v>0</v>
      </c>
      <c r="BM26" t="b">
        <f t="shared" si="13"/>
        <v>0</v>
      </c>
      <c r="BN26" t="b">
        <f t="shared" si="14"/>
        <v>1</v>
      </c>
      <c r="BO26" t="b">
        <f t="shared" si="15"/>
        <v>0</v>
      </c>
      <c r="BP26" t="b">
        <f t="shared" si="16"/>
        <v>0</v>
      </c>
      <c r="BQ26" t="b">
        <f t="shared" si="17"/>
        <v>0</v>
      </c>
      <c r="BR26" t="b">
        <f t="shared" si="18"/>
        <v>0</v>
      </c>
      <c r="BS26" t="b">
        <f t="shared" si="19"/>
        <v>0</v>
      </c>
      <c r="BT26" t="b">
        <f t="shared" si="20"/>
        <v>0</v>
      </c>
      <c r="BU26" t="b">
        <f t="shared" si="21"/>
        <v>0</v>
      </c>
      <c r="BV26" t="b">
        <f t="shared" si="22"/>
        <v>0</v>
      </c>
      <c r="BW26" t="b">
        <f t="shared" si="23"/>
        <v>0</v>
      </c>
      <c r="BX26" t="b">
        <f t="shared" si="24"/>
        <v>0</v>
      </c>
      <c r="BY26" t="b">
        <f t="shared" si="25"/>
        <v>0</v>
      </c>
    </row>
    <row r="27" spans="1:77" ht="16">
      <c r="A27" s="82" t="s">
        <v>33</v>
      </c>
      <c r="B27" s="58">
        <f t="shared" si="0"/>
        <v>4.8333333333333286</v>
      </c>
      <c r="C27" s="59">
        <f>SUM(SMALL(AF27:AP27,{1,2,3,4,5}))/5*0.96</f>
        <v>4.2096716417910445</v>
      </c>
      <c r="D27" s="59">
        <f>AVERAGE(SMALL(F27:Y27,{1,2,3,4,5,6}))</f>
        <v>76.833333333333329</v>
      </c>
      <c r="E27" s="61" t="s">
        <v>10</v>
      </c>
      <c r="F27" s="31">
        <v>89</v>
      </c>
      <c r="G27" s="31">
        <v>79</v>
      </c>
      <c r="H27" s="31">
        <v>71</v>
      </c>
      <c r="I27" s="31">
        <v>87</v>
      </c>
      <c r="J27" s="31">
        <v>84</v>
      </c>
      <c r="K27" s="31">
        <v>76</v>
      </c>
      <c r="L27" s="31">
        <v>84</v>
      </c>
      <c r="M27" s="31">
        <v>77</v>
      </c>
      <c r="N27" s="31">
        <v>78</v>
      </c>
      <c r="O27" s="31">
        <v>83</v>
      </c>
      <c r="P27" s="31">
        <v>80</v>
      </c>
      <c r="Q27" s="34">
        <v>86</v>
      </c>
      <c r="R27" s="34"/>
      <c r="S27" s="34"/>
      <c r="T27" s="34"/>
      <c r="U27" s="34"/>
      <c r="V27" s="34"/>
      <c r="W27" s="34"/>
      <c r="X27" s="34"/>
      <c r="Y27" s="34"/>
      <c r="Z27" s="16" t="s">
        <v>3</v>
      </c>
      <c r="AA27" s="16"/>
      <c r="AB27" s="19" t="s">
        <v>106</v>
      </c>
      <c r="AC27" s="17"/>
      <c r="AD27" s="17"/>
      <c r="AE27" s="17"/>
      <c r="AF27" s="3">
        <f t="shared" si="62"/>
        <v>15.17910447761194</v>
      </c>
      <c r="AG27" s="3">
        <f t="shared" si="62"/>
        <v>6.7462686567164178</v>
      </c>
      <c r="AH27" s="3">
        <f t="shared" si="62"/>
        <v>0</v>
      </c>
      <c r="AI27" s="3">
        <f t="shared" si="62"/>
        <v>13.492537313432836</v>
      </c>
      <c r="AJ27" s="3">
        <f t="shared" si="62"/>
        <v>10.962686567164178</v>
      </c>
      <c r="AK27" s="3">
        <f t="shared" si="62"/>
        <v>4.2164179104477615</v>
      </c>
      <c r="AL27" s="3">
        <f t="shared" si="62"/>
        <v>10.962686567164178</v>
      </c>
      <c r="AM27" s="3">
        <f t="shared" si="62"/>
        <v>5.0597014925373136</v>
      </c>
      <c r="AN27" s="3">
        <f t="shared" si="62"/>
        <v>5.9029850746268657</v>
      </c>
      <c r="AO27" s="3">
        <f t="shared" si="62"/>
        <v>10.119402985074627</v>
      </c>
      <c r="AP27" s="3">
        <f t="shared" si="63"/>
        <v>7.58955223880597</v>
      </c>
      <c r="AQ27" s="3">
        <f t="shared" si="63"/>
        <v>12.649253731343284</v>
      </c>
      <c r="AR27" s="3">
        <f t="shared" si="63"/>
        <v>-59.873134328358212</v>
      </c>
      <c r="AS27" s="3">
        <f t="shared" si="63"/>
        <v>-59.873134328358212</v>
      </c>
      <c r="AT27" s="3">
        <f t="shared" si="63"/>
        <v>-59.873134328358212</v>
      </c>
      <c r="AU27" s="3">
        <f t="shared" si="63"/>
        <v>-59.873134328358212</v>
      </c>
      <c r="AV27" s="3">
        <f t="shared" si="63"/>
        <v>-59.873134328358212</v>
      </c>
      <c r="AW27" s="3">
        <f t="shared" si="63"/>
        <v>-59.873134328358212</v>
      </c>
      <c r="AX27" s="3">
        <f t="shared" si="63"/>
        <v>-59.873134328358212</v>
      </c>
      <c r="AY27" s="3">
        <f t="shared" si="63"/>
        <v>-59.873134328358212</v>
      </c>
      <c r="BF27" t="b">
        <f t="shared" si="6"/>
        <v>0</v>
      </c>
      <c r="BG27" t="b">
        <f t="shared" si="7"/>
        <v>0</v>
      </c>
      <c r="BH27" t="b">
        <f t="shared" si="8"/>
        <v>1</v>
      </c>
      <c r="BI27" t="b">
        <f t="shared" si="9"/>
        <v>0</v>
      </c>
      <c r="BJ27" t="b">
        <f t="shared" si="10"/>
        <v>0</v>
      </c>
      <c r="BK27" t="b">
        <f t="shared" si="11"/>
        <v>0</v>
      </c>
      <c r="BL27" t="b">
        <f t="shared" si="12"/>
        <v>0</v>
      </c>
      <c r="BM27" t="b">
        <f t="shared" si="13"/>
        <v>0</v>
      </c>
      <c r="BN27" t="b">
        <f t="shared" si="14"/>
        <v>0</v>
      </c>
      <c r="BO27" t="b">
        <f t="shared" si="15"/>
        <v>0</v>
      </c>
      <c r="BP27" t="b">
        <f t="shared" si="16"/>
        <v>0</v>
      </c>
      <c r="BQ27" t="b">
        <f t="shared" si="17"/>
        <v>0</v>
      </c>
      <c r="BR27" t="b">
        <f t="shared" si="18"/>
        <v>1</v>
      </c>
      <c r="BS27" t="b">
        <f t="shared" si="19"/>
        <v>1</v>
      </c>
      <c r="BT27" t="b">
        <f t="shared" si="20"/>
        <v>1</v>
      </c>
      <c r="BU27" t="b">
        <f t="shared" si="21"/>
        <v>1</v>
      </c>
      <c r="BV27" t="b">
        <f t="shared" si="22"/>
        <v>1</v>
      </c>
      <c r="BW27" t="b">
        <f t="shared" si="23"/>
        <v>1</v>
      </c>
      <c r="BX27" t="b">
        <f t="shared" si="24"/>
        <v>1</v>
      </c>
      <c r="BY27" t="b">
        <f t="shared" si="25"/>
        <v>1</v>
      </c>
    </row>
    <row r="28" spans="1:77" ht="16">
      <c r="A28" s="81" t="s">
        <v>38</v>
      </c>
      <c r="B28" s="58">
        <f t="shared" si="0"/>
        <v>5</v>
      </c>
      <c r="C28" s="59">
        <f>SUM(SMALL(AF28:AW28,{1,2,3,4,5,6,7,8,9}))/9*0.96</f>
        <v>4.8573134328358201</v>
      </c>
      <c r="D28" s="59">
        <f>AVERAGE(SMALL(F28:Y28,{1,2,3,4,5,6,7,8,9}))</f>
        <v>77</v>
      </c>
      <c r="E28" s="60" t="s">
        <v>10</v>
      </c>
      <c r="F28" s="35">
        <v>80</v>
      </c>
      <c r="G28" s="35">
        <v>79</v>
      </c>
      <c r="H28" s="35">
        <v>76</v>
      </c>
      <c r="I28" s="35">
        <v>78</v>
      </c>
      <c r="J28" s="35">
        <v>75</v>
      </c>
      <c r="K28" s="35">
        <v>78</v>
      </c>
      <c r="L28" s="35">
        <v>86</v>
      </c>
      <c r="M28" s="35">
        <v>79</v>
      </c>
      <c r="N28" s="35">
        <v>80</v>
      </c>
      <c r="O28" s="35">
        <v>84</v>
      </c>
      <c r="P28" s="35">
        <v>73</v>
      </c>
      <c r="Q28" s="35">
        <v>78</v>
      </c>
      <c r="R28" s="35">
        <v>86</v>
      </c>
      <c r="S28" s="35">
        <v>80</v>
      </c>
      <c r="T28" s="35">
        <v>77</v>
      </c>
      <c r="U28" s="35">
        <v>82</v>
      </c>
      <c r="V28" s="35">
        <v>83</v>
      </c>
      <c r="W28" s="35">
        <v>82</v>
      </c>
      <c r="X28" s="34">
        <v>85</v>
      </c>
      <c r="Y28" s="34">
        <v>84</v>
      </c>
      <c r="Z28" s="16"/>
      <c r="AA28" s="16"/>
      <c r="AB28" s="19" t="s">
        <v>106</v>
      </c>
      <c r="AC28" s="17"/>
      <c r="AD28" s="17"/>
      <c r="AE28" s="17"/>
      <c r="AF28" s="3">
        <f t="shared" si="62"/>
        <v>7.58955223880597</v>
      </c>
      <c r="AG28" s="3">
        <f t="shared" si="62"/>
        <v>6.7462686567164178</v>
      </c>
      <c r="AH28" s="3">
        <f t="shared" si="62"/>
        <v>4.2164179104477615</v>
      </c>
      <c r="AI28" s="3">
        <f t="shared" si="62"/>
        <v>5.9029850746268657</v>
      </c>
      <c r="AJ28" s="3">
        <f t="shared" si="62"/>
        <v>3.3731343283582089</v>
      </c>
      <c r="AK28" s="3">
        <f t="shared" si="62"/>
        <v>5.9029850746268657</v>
      </c>
      <c r="AL28" s="3">
        <f t="shared" si="62"/>
        <v>12.649253731343284</v>
      </c>
      <c r="AM28" s="3">
        <f t="shared" si="62"/>
        <v>6.7462686567164178</v>
      </c>
      <c r="AN28" s="3">
        <f t="shared" si="62"/>
        <v>7.58955223880597</v>
      </c>
      <c r="AO28" s="3">
        <f t="shared" si="62"/>
        <v>10.962686567164178</v>
      </c>
      <c r="AP28" s="3">
        <f t="shared" si="63"/>
        <v>1.6865671641791045</v>
      </c>
      <c r="AQ28" s="3">
        <f t="shared" si="63"/>
        <v>5.9029850746268657</v>
      </c>
      <c r="AR28" s="3">
        <f t="shared" si="63"/>
        <v>12.649253731343284</v>
      </c>
      <c r="AS28" s="3">
        <f t="shared" si="63"/>
        <v>7.58955223880597</v>
      </c>
      <c r="AT28" s="3">
        <f t="shared" si="63"/>
        <v>5.0597014925373136</v>
      </c>
      <c r="AU28" s="3">
        <f t="shared" si="63"/>
        <v>9.2761194029850742</v>
      </c>
      <c r="AV28" s="3">
        <f t="shared" si="63"/>
        <v>10.119402985074627</v>
      </c>
      <c r="AW28" s="3">
        <f t="shared" si="63"/>
        <v>9.2761194029850742</v>
      </c>
      <c r="AX28" s="3">
        <f t="shared" si="63"/>
        <v>11.805970149253731</v>
      </c>
      <c r="AY28" s="3">
        <f t="shared" si="63"/>
        <v>10.962686567164178</v>
      </c>
      <c r="BF28" t="b">
        <f t="shared" si="6"/>
        <v>0</v>
      </c>
      <c r="BG28" t="b">
        <f t="shared" si="7"/>
        <v>0</v>
      </c>
      <c r="BH28" t="b">
        <f t="shared" si="8"/>
        <v>0</v>
      </c>
      <c r="BI28" t="b">
        <f t="shared" si="9"/>
        <v>0</v>
      </c>
      <c r="BJ28" t="b">
        <f t="shared" si="10"/>
        <v>0</v>
      </c>
      <c r="BK28" t="b">
        <f t="shared" si="11"/>
        <v>0</v>
      </c>
      <c r="BL28" t="b">
        <f t="shared" si="12"/>
        <v>0</v>
      </c>
      <c r="BM28" t="b">
        <f t="shared" si="13"/>
        <v>0</v>
      </c>
      <c r="BN28" t="b">
        <f t="shared" si="14"/>
        <v>0</v>
      </c>
      <c r="BO28" t="b">
        <f t="shared" si="15"/>
        <v>0</v>
      </c>
      <c r="BP28" t="b">
        <f t="shared" si="16"/>
        <v>1</v>
      </c>
      <c r="BQ28" t="b">
        <f t="shared" si="17"/>
        <v>0</v>
      </c>
      <c r="BR28" t="b">
        <f t="shared" si="18"/>
        <v>0</v>
      </c>
      <c r="BS28" t="b">
        <f t="shared" si="19"/>
        <v>0</v>
      </c>
      <c r="BT28" t="b">
        <f t="shared" si="20"/>
        <v>0</v>
      </c>
      <c r="BU28" t="b">
        <f t="shared" si="21"/>
        <v>0</v>
      </c>
      <c r="BV28" t="b">
        <f t="shared" si="22"/>
        <v>0</v>
      </c>
      <c r="BW28" t="b">
        <f t="shared" si="23"/>
        <v>0</v>
      </c>
      <c r="BX28" t="b">
        <f t="shared" si="24"/>
        <v>0</v>
      </c>
      <c r="BY28" t="b">
        <f t="shared" si="25"/>
        <v>0</v>
      </c>
    </row>
    <row r="29" spans="1:77" ht="16">
      <c r="A29" s="81" t="s">
        <v>34</v>
      </c>
      <c r="B29" s="58">
        <f t="shared" si="0"/>
        <v>5.2999999999999972</v>
      </c>
      <c r="C29" s="59">
        <f>SUM(SMALL(AF29:AY29,{1,2,3,4,5,6,7,8,9,10}))/10*0.96</f>
        <v>4.6954029850746259</v>
      </c>
      <c r="D29" s="59">
        <f>AVERAGE(SMALL(F29:Y29,{1,2,3,4,5,6,7,8,9,10}))</f>
        <v>77.3</v>
      </c>
      <c r="E29" s="60" t="s">
        <v>10</v>
      </c>
      <c r="F29" s="31">
        <v>74</v>
      </c>
      <c r="G29" s="31">
        <v>81</v>
      </c>
      <c r="H29" s="31">
        <v>78</v>
      </c>
      <c r="I29" s="31">
        <v>79</v>
      </c>
      <c r="J29" s="31">
        <v>79</v>
      </c>
      <c r="K29" s="31">
        <v>80</v>
      </c>
      <c r="L29" s="31">
        <v>80</v>
      </c>
      <c r="M29" s="31">
        <v>75</v>
      </c>
      <c r="N29" s="31">
        <v>81</v>
      </c>
      <c r="O29" s="31">
        <v>83</v>
      </c>
      <c r="P29" s="31">
        <v>77</v>
      </c>
      <c r="Q29" s="31">
        <v>80</v>
      </c>
      <c r="R29" s="31">
        <v>83</v>
      </c>
      <c r="S29" s="31">
        <v>79</v>
      </c>
      <c r="T29" s="31">
        <v>79</v>
      </c>
      <c r="U29" s="31">
        <v>80</v>
      </c>
      <c r="V29" s="31">
        <v>74</v>
      </c>
      <c r="W29" s="32">
        <v>79</v>
      </c>
      <c r="X29" s="33">
        <v>82</v>
      </c>
      <c r="Y29" s="33">
        <v>82</v>
      </c>
      <c r="Z29" s="16" t="s">
        <v>105</v>
      </c>
      <c r="AA29" s="16"/>
      <c r="AB29" s="19" t="s">
        <v>106</v>
      </c>
      <c r="AC29" s="17"/>
      <c r="AD29" s="17"/>
      <c r="AE29" s="17"/>
      <c r="AF29" s="4">
        <f>+(F29-71)*113/134</f>
        <v>2.5298507462686568</v>
      </c>
      <c r="AG29" s="3">
        <f t="shared" ref="AG29:AY29" si="64">+(F29-71)*113/134</f>
        <v>2.5298507462686568</v>
      </c>
      <c r="AH29" s="3">
        <f t="shared" si="64"/>
        <v>8.432835820895523</v>
      </c>
      <c r="AI29" s="3">
        <f t="shared" si="64"/>
        <v>5.9029850746268657</v>
      </c>
      <c r="AJ29" s="3">
        <f t="shared" si="64"/>
        <v>6.7462686567164178</v>
      </c>
      <c r="AK29" s="3">
        <f t="shared" si="64"/>
        <v>6.7462686567164178</v>
      </c>
      <c r="AL29" s="3">
        <f t="shared" si="64"/>
        <v>7.58955223880597</v>
      </c>
      <c r="AM29" s="3">
        <f t="shared" si="64"/>
        <v>7.58955223880597</v>
      </c>
      <c r="AN29" s="3">
        <f t="shared" si="64"/>
        <v>3.3731343283582089</v>
      </c>
      <c r="AO29" s="3">
        <f t="shared" si="64"/>
        <v>8.432835820895523</v>
      </c>
      <c r="AP29" s="3">
        <f t="shared" si="64"/>
        <v>10.119402985074627</v>
      </c>
      <c r="AQ29" s="3">
        <f t="shared" si="64"/>
        <v>5.0597014925373136</v>
      </c>
      <c r="AR29" s="3">
        <f t="shared" si="64"/>
        <v>7.58955223880597</v>
      </c>
      <c r="AS29" s="3">
        <f t="shared" si="64"/>
        <v>10.119402985074627</v>
      </c>
      <c r="AT29" s="3">
        <f t="shared" si="64"/>
        <v>6.7462686567164178</v>
      </c>
      <c r="AU29" s="3">
        <f t="shared" si="64"/>
        <v>6.7462686567164178</v>
      </c>
      <c r="AV29" s="3">
        <f t="shared" si="64"/>
        <v>7.58955223880597</v>
      </c>
      <c r="AW29" s="3">
        <f t="shared" si="64"/>
        <v>2.5298507462686568</v>
      </c>
      <c r="AX29" s="3">
        <f t="shared" si="64"/>
        <v>6.7462686567164178</v>
      </c>
      <c r="AY29" s="3">
        <f t="shared" si="64"/>
        <v>9.2761194029850742</v>
      </c>
      <c r="BF29" t="b">
        <f t="shared" si="6"/>
        <v>1</v>
      </c>
      <c r="BG29" t="b">
        <f t="shared" si="7"/>
        <v>0</v>
      </c>
      <c r="BH29" t="b">
        <f t="shared" si="8"/>
        <v>0</v>
      </c>
      <c r="BI29" t="b">
        <f t="shared" si="9"/>
        <v>0</v>
      </c>
      <c r="BJ29" t="b">
        <f t="shared" si="10"/>
        <v>0</v>
      </c>
      <c r="BK29" t="b">
        <f t="shared" si="11"/>
        <v>0</v>
      </c>
      <c r="BL29" t="b">
        <f t="shared" si="12"/>
        <v>0</v>
      </c>
      <c r="BM29" t="b">
        <f t="shared" si="13"/>
        <v>0</v>
      </c>
      <c r="BN29" t="b">
        <f t="shared" si="14"/>
        <v>0</v>
      </c>
      <c r="BO29" t="b">
        <f t="shared" si="15"/>
        <v>0</v>
      </c>
      <c r="BP29" t="b">
        <f t="shared" si="16"/>
        <v>0</v>
      </c>
      <c r="BQ29" t="b">
        <f t="shared" si="17"/>
        <v>0</v>
      </c>
      <c r="BR29" t="b">
        <f t="shared" si="18"/>
        <v>0</v>
      </c>
      <c r="BS29" t="b">
        <f t="shared" si="19"/>
        <v>0</v>
      </c>
      <c r="BT29" t="b">
        <f t="shared" si="20"/>
        <v>0</v>
      </c>
      <c r="BU29" t="b">
        <f t="shared" si="21"/>
        <v>0</v>
      </c>
      <c r="BV29" t="b">
        <f t="shared" si="22"/>
        <v>1</v>
      </c>
      <c r="BW29" t="b">
        <f t="shared" si="23"/>
        <v>0</v>
      </c>
      <c r="BX29" t="b">
        <f t="shared" si="24"/>
        <v>0</v>
      </c>
      <c r="BY29" t="b">
        <f t="shared" si="25"/>
        <v>0</v>
      </c>
    </row>
    <row r="30" spans="1:77" ht="16">
      <c r="A30" s="82" t="s">
        <v>42</v>
      </c>
      <c r="B30" s="58">
        <f t="shared" si="0"/>
        <v>5.2999999999999972</v>
      </c>
      <c r="C30" s="59">
        <f>SUM(SMALL(AF30:AY30,{1,2,3,4,5,6,7,8,9,10}))/10*0.96</f>
        <v>5.1001791044776121</v>
      </c>
      <c r="D30" s="59">
        <f>AVERAGE(SMALL(F30:Y30,{1,2,3,4,5,6,7,8,9,10}))</f>
        <v>77.3</v>
      </c>
      <c r="E30" s="62"/>
      <c r="F30" s="36">
        <v>78</v>
      </c>
      <c r="G30" s="36">
        <v>82</v>
      </c>
      <c r="H30" s="36">
        <v>89</v>
      </c>
      <c r="I30" s="36">
        <v>87</v>
      </c>
      <c r="J30" s="36">
        <v>80</v>
      </c>
      <c r="K30" s="36">
        <v>74</v>
      </c>
      <c r="L30" s="36">
        <v>82</v>
      </c>
      <c r="M30" s="36">
        <v>78</v>
      </c>
      <c r="N30" s="36">
        <v>73</v>
      </c>
      <c r="O30" s="36">
        <v>79</v>
      </c>
      <c r="P30" s="36">
        <v>81</v>
      </c>
      <c r="Q30" s="36">
        <v>77</v>
      </c>
      <c r="R30" s="36">
        <v>83</v>
      </c>
      <c r="S30" s="36">
        <v>78</v>
      </c>
      <c r="T30" s="36">
        <v>81</v>
      </c>
      <c r="U30" s="36">
        <v>87</v>
      </c>
      <c r="V30" s="36">
        <v>75</v>
      </c>
      <c r="W30" s="36">
        <v>83</v>
      </c>
      <c r="X30" s="36">
        <v>91</v>
      </c>
      <c r="Y30" s="36">
        <v>82</v>
      </c>
      <c r="Z30" s="16"/>
      <c r="AA30" s="16"/>
      <c r="AB30" s="19" t="s">
        <v>106</v>
      </c>
      <c r="AC30" s="17"/>
      <c r="AD30" s="17"/>
      <c r="AE30" s="17"/>
      <c r="AF30" s="3">
        <f>+(F30-71)*113/134</f>
        <v>5.9029850746268657</v>
      </c>
      <c r="AG30" s="3">
        <f t="shared" ref="AG30:AP31" si="65">+(G30-71)*113/134</f>
        <v>9.2761194029850742</v>
      </c>
      <c r="AH30" s="3">
        <f t="shared" si="65"/>
        <v>15.17910447761194</v>
      </c>
      <c r="AI30" s="3">
        <f t="shared" si="65"/>
        <v>13.492537313432836</v>
      </c>
      <c r="AJ30" s="3">
        <f t="shared" si="65"/>
        <v>7.58955223880597</v>
      </c>
      <c r="AK30" s="3">
        <f t="shared" si="65"/>
        <v>2.5298507462686568</v>
      </c>
      <c r="AL30" s="3">
        <f t="shared" si="65"/>
        <v>9.2761194029850742</v>
      </c>
      <c r="AM30" s="3">
        <f t="shared" si="65"/>
        <v>5.9029850746268657</v>
      </c>
      <c r="AN30" s="3">
        <f t="shared" si="65"/>
        <v>1.6865671641791045</v>
      </c>
      <c r="AO30" s="3">
        <f t="shared" si="65"/>
        <v>6.7462686567164178</v>
      </c>
      <c r="AP30" s="3">
        <f t="shared" si="65"/>
        <v>8.432835820895523</v>
      </c>
      <c r="AQ30" s="3">
        <f t="shared" ref="AQ30:AY31" si="66">+(Q30-71)*113/134</f>
        <v>5.0597014925373136</v>
      </c>
      <c r="AR30" s="3">
        <f t="shared" si="66"/>
        <v>10.119402985074627</v>
      </c>
      <c r="AS30" s="3">
        <f t="shared" si="66"/>
        <v>5.9029850746268657</v>
      </c>
      <c r="AT30" s="3">
        <f t="shared" si="66"/>
        <v>8.432835820895523</v>
      </c>
      <c r="AU30" s="3">
        <f t="shared" si="66"/>
        <v>13.492537313432836</v>
      </c>
      <c r="AV30" s="3">
        <f t="shared" si="66"/>
        <v>3.3731343283582089</v>
      </c>
      <c r="AW30" s="3">
        <f t="shared" si="66"/>
        <v>10.119402985074627</v>
      </c>
      <c r="AX30" s="3">
        <f t="shared" si="66"/>
        <v>16.865671641791046</v>
      </c>
      <c r="AY30" s="3">
        <f t="shared" si="66"/>
        <v>9.2761194029850742</v>
      </c>
      <c r="BF30" t="b">
        <f t="shared" si="6"/>
        <v>1</v>
      </c>
      <c r="BG30" t="b">
        <f t="shared" si="7"/>
        <v>0</v>
      </c>
      <c r="BH30" t="b">
        <f t="shared" si="8"/>
        <v>0</v>
      </c>
      <c r="BI30" t="b">
        <f t="shared" si="9"/>
        <v>0</v>
      </c>
      <c r="BJ30" t="b">
        <f t="shared" si="10"/>
        <v>0</v>
      </c>
      <c r="BK30" t="b">
        <f t="shared" si="11"/>
        <v>1</v>
      </c>
      <c r="BL30" t="b">
        <f t="shared" si="12"/>
        <v>0</v>
      </c>
      <c r="BM30" t="b">
        <f t="shared" si="13"/>
        <v>0</v>
      </c>
      <c r="BN30" t="b">
        <f t="shared" si="14"/>
        <v>1</v>
      </c>
      <c r="BO30" t="b">
        <f t="shared" si="15"/>
        <v>0</v>
      </c>
      <c r="BP30" t="b">
        <f t="shared" si="16"/>
        <v>0</v>
      </c>
      <c r="BQ30" t="b">
        <f t="shared" si="17"/>
        <v>0</v>
      </c>
      <c r="BR30" t="b">
        <f t="shared" si="18"/>
        <v>0</v>
      </c>
      <c r="BS30" t="b">
        <f t="shared" si="19"/>
        <v>0</v>
      </c>
      <c r="BT30" t="b">
        <f t="shared" si="20"/>
        <v>0</v>
      </c>
      <c r="BU30" t="b">
        <f t="shared" si="21"/>
        <v>0</v>
      </c>
      <c r="BV30" t="b">
        <f t="shared" si="22"/>
        <v>1</v>
      </c>
      <c r="BW30" t="b">
        <f t="shared" si="23"/>
        <v>0</v>
      </c>
      <c r="BX30" t="b">
        <f t="shared" si="24"/>
        <v>0</v>
      </c>
      <c r="BY30" t="b">
        <f t="shared" si="25"/>
        <v>0</v>
      </c>
    </row>
    <row r="31" spans="1:77" ht="16">
      <c r="A31" s="81" t="s">
        <v>36</v>
      </c>
      <c r="B31" s="58">
        <f t="shared" si="0"/>
        <v>5.5999999999999943</v>
      </c>
      <c r="C31" s="59">
        <f>SUM(SMALL(AF31:AY31,{1,2,3,4,5,6,7,8,9,10}))/10*0.96</f>
        <v>5.3430447761194033</v>
      </c>
      <c r="D31" s="59">
        <f>AVERAGE(SMALL(F31:Y31,{1,2,3,4,5,6,7,8,9,10}))</f>
        <v>77.599999999999994</v>
      </c>
      <c r="E31" s="60" t="s">
        <v>10</v>
      </c>
      <c r="F31" s="31">
        <v>81</v>
      </c>
      <c r="G31" s="31">
        <v>80</v>
      </c>
      <c r="H31" s="31">
        <v>76</v>
      </c>
      <c r="I31" s="31">
        <v>76</v>
      </c>
      <c r="J31" s="31">
        <v>75</v>
      </c>
      <c r="K31" s="31">
        <v>84</v>
      </c>
      <c r="L31" s="31">
        <v>82</v>
      </c>
      <c r="M31" s="31">
        <v>74</v>
      </c>
      <c r="N31" s="31">
        <v>82</v>
      </c>
      <c r="O31" s="31">
        <v>80</v>
      </c>
      <c r="P31" s="31">
        <v>83</v>
      </c>
      <c r="Q31" s="31">
        <v>82</v>
      </c>
      <c r="R31" s="31">
        <v>84</v>
      </c>
      <c r="S31" s="31">
        <v>80</v>
      </c>
      <c r="T31" s="31">
        <v>77</v>
      </c>
      <c r="U31" s="31">
        <v>80</v>
      </c>
      <c r="V31" s="32">
        <v>78</v>
      </c>
      <c r="W31" s="32">
        <v>81</v>
      </c>
      <c r="X31" s="33">
        <v>83</v>
      </c>
      <c r="Y31" s="33">
        <v>82</v>
      </c>
      <c r="Z31" s="16" t="s">
        <v>105</v>
      </c>
      <c r="AA31" s="16"/>
      <c r="AB31" s="19" t="s">
        <v>106</v>
      </c>
      <c r="AC31" s="17"/>
      <c r="AD31" s="17"/>
      <c r="AE31" s="17"/>
      <c r="AF31" s="3">
        <f>+(F31-71)*113/134</f>
        <v>8.432835820895523</v>
      </c>
      <c r="AG31" s="3">
        <f t="shared" si="65"/>
        <v>7.58955223880597</v>
      </c>
      <c r="AH31" s="3">
        <f t="shared" si="65"/>
        <v>4.2164179104477615</v>
      </c>
      <c r="AI31" s="3">
        <f t="shared" si="65"/>
        <v>4.2164179104477615</v>
      </c>
      <c r="AJ31" s="3">
        <f t="shared" si="65"/>
        <v>3.3731343283582089</v>
      </c>
      <c r="AK31" s="3">
        <f t="shared" si="65"/>
        <v>10.962686567164178</v>
      </c>
      <c r="AL31" s="3">
        <f t="shared" si="65"/>
        <v>9.2761194029850742</v>
      </c>
      <c r="AM31" s="3">
        <f t="shared" si="65"/>
        <v>2.5298507462686568</v>
      </c>
      <c r="AN31" s="3">
        <f t="shared" si="65"/>
        <v>9.2761194029850742</v>
      </c>
      <c r="AO31" s="3">
        <f t="shared" si="65"/>
        <v>7.58955223880597</v>
      </c>
      <c r="AP31" s="3">
        <f t="shared" si="65"/>
        <v>10.119402985074627</v>
      </c>
      <c r="AQ31" s="3">
        <f t="shared" si="66"/>
        <v>9.2761194029850742</v>
      </c>
      <c r="AR31" s="3">
        <f t="shared" si="66"/>
        <v>10.962686567164178</v>
      </c>
      <c r="AS31" s="3">
        <f t="shared" si="66"/>
        <v>7.58955223880597</v>
      </c>
      <c r="AT31" s="3">
        <f t="shared" si="66"/>
        <v>5.0597014925373136</v>
      </c>
      <c r="AU31" s="3">
        <f t="shared" si="66"/>
        <v>7.58955223880597</v>
      </c>
      <c r="AV31" s="3">
        <f t="shared" si="66"/>
        <v>5.9029850746268657</v>
      </c>
      <c r="AW31" s="3">
        <f t="shared" si="66"/>
        <v>8.432835820895523</v>
      </c>
      <c r="AX31" s="3">
        <f t="shared" si="66"/>
        <v>10.119402985074627</v>
      </c>
      <c r="AY31" s="3">
        <f t="shared" si="66"/>
        <v>9.2761194029850742</v>
      </c>
      <c r="BF31" t="b">
        <f t="shared" si="6"/>
        <v>0</v>
      </c>
      <c r="BG31" t="b">
        <f t="shared" si="7"/>
        <v>0</v>
      </c>
      <c r="BH31" t="b">
        <f t="shared" si="8"/>
        <v>0</v>
      </c>
      <c r="BI31" t="b">
        <f t="shared" si="9"/>
        <v>0</v>
      </c>
      <c r="BJ31" t="b">
        <f t="shared" si="10"/>
        <v>1</v>
      </c>
      <c r="BK31" t="b">
        <f t="shared" si="11"/>
        <v>0</v>
      </c>
      <c r="BL31" t="b">
        <f t="shared" si="12"/>
        <v>0</v>
      </c>
      <c r="BM31" t="b">
        <f t="shared" si="13"/>
        <v>1</v>
      </c>
      <c r="BN31" t="b">
        <f t="shared" si="14"/>
        <v>0</v>
      </c>
      <c r="BO31" t="b">
        <f t="shared" si="15"/>
        <v>0</v>
      </c>
      <c r="BP31" t="b">
        <f t="shared" si="16"/>
        <v>0</v>
      </c>
      <c r="BQ31" t="b">
        <f t="shared" si="17"/>
        <v>0</v>
      </c>
      <c r="BR31" t="b">
        <f t="shared" si="18"/>
        <v>0</v>
      </c>
      <c r="BS31" t="b">
        <f t="shared" si="19"/>
        <v>0</v>
      </c>
      <c r="BT31" t="b">
        <f t="shared" si="20"/>
        <v>0</v>
      </c>
      <c r="BU31" t="b">
        <f t="shared" si="21"/>
        <v>0</v>
      </c>
      <c r="BV31" t="b">
        <f t="shared" si="22"/>
        <v>0</v>
      </c>
      <c r="BW31" t="b">
        <f t="shared" si="23"/>
        <v>0</v>
      </c>
      <c r="BX31" t="b">
        <f t="shared" si="24"/>
        <v>0</v>
      </c>
      <c r="BY31" t="b">
        <f t="shared" si="25"/>
        <v>0</v>
      </c>
    </row>
    <row r="32" spans="1:77" ht="16">
      <c r="A32" s="81" t="s">
        <v>40</v>
      </c>
      <c r="B32" s="58">
        <f t="shared" si="0"/>
        <v>5.7000000000000028</v>
      </c>
      <c r="C32" s="59">
        <f>SUM(SMALL(AF32:AY32,{1,2,3,4,5,6,7,8,9,10}))/10*0.96</f>
        <v>7.6110967741935474</v>
      </c>
      <c r="D32" s="59">
        <f>AVERAGE(SMALL(F32:X32,{1,2,3,4,5,6,7,8,9,10}))</f>
        <v>77.7</v>
      </c>
      <c r="E32" s="60" t="s">
        <v>21</v>
      </c>
      <c r="F32" s="31">
        <v>77</v>
      </c>
      <c r="G32" s="31">
        <v>78</v>
      </c>
      <c r="H32" s="31">
        <v>78</v>
      </c>
      <c r="I32" s="31">
        <v>76</v>
      </c>
      <c r="J32" s="31">
        <v>79</v>
      </c>
      <c r="K32" s="31">
        <v>89</v>
      </c>
      <c r="L32" s="31">
        <v>80</v>
      </c>
      <c r="M32" s="31">
        <v>77</v>
      </c>
      <c r="N32" s="31">
        <v>77</v>
      </c>
      <c r="O32" s="31">
        <v>82</v>
      </c>
      <c r="P32" s="31">
        <v>81</v>
      </c>
      <c r="Q32" s="31">
        <v>86</v>
      </c>
      <c r="R32" s="31">
        <v>78</v>
      </c>
      <c r="S32" s="31">
        <v>83</v>
      </c>
      <c r="T32" s="31">
        <v>83</v>
      </c>
      <c r="U32" s="31">
        <v>86</v>
      </c>
      <c r="V32" s="32">
        <v>87</v>
      </c>
      <c r="W32" s="32">
        <v>89</v>
      </c>
      <c r="X32" s="32">
        <v>77</v>
      </c>
      <c r="Y32" s="33">
        <v>83</v>
      </c>
      <c r="Z32" s="16" t="s">
        <v>4</v>
      </c>
      <c r="AA32" s="16"/>
      <c r="AB32" s="19" t="s">
        <v>106</v>
      </c>
      <c r="AC32" s="17"/>
      <c r="AD32" s="17"/>
      <c r="AE32" s="17"/>
      <c r="AF32" s="4">
        <f t="shared" ref="AF32:AY32" si="67">+(F32-69)*113/124</f>
        <v>7.290322580645161</v>
      </c>
      <c r="AG32" s="4">
        <f t="shared" si="67"/>
        <v>8.2016129032258061</v>
      </c>
      <c r="AH32" s="4">
        <f t="shared" si="67"/>
        <v>8.2016129032258061</v>
      </c>
      <c r="AI32" s="4">
        <f t="shared" si="67"/>
        <v>6.379032258064516</v>
      </c>
      <c r="AJ32" s="4">
        <f t="shared" si="67"/>
        <v>9.112903225806452</v>
      </c>
      <c r="AK32" s="4">
        <f t="shared" si="67"/>
        <v>18.225806451612904</v>
      </c>
      <c r="AL32" s="4">
        <f t="shared" si="67"/>
        <v>10.024193548387096</v>
      </c>
      <c r="AM32" s="4">
        <f t="shared" si="67"/>
        <v>7.290322580645161</v>
      </c>
      <c r="AN32" s="4">
        <f t="shared" si="67"/>
        <v>7.290322580645161</v>
      </c>
      <c r="AO32" s="4">
        <f t="shared" si="67"/>
        <v>11.846774193548388</v>
      </c>
      <c r="AP32" s="4">
        <f t="shared" si="67"/>
        <v>10.935483870967742</v>
      </c>
      <c r="AQ32" s="4">
        <f t="shared" si="67"/>
        <v>15.491935483870968</v>
      </c>
      <c r="AR32" s="4">
        <f t="shared" si="67"/>
        <v>8.2016129032258061</v>
      </c>
      <c r="AS32" s="4">
        <f t="shared" si="67"/>
        <v>12.758064516129032</v>
      </c>
      <c r="AT32" s="4">
        <f t="shared" si="67"/>
        <v>12.758064516129032</v>
      </c>
      <c r="AU32" s="4">
        <f t="shared" si="67"/>
        <v>15.491935483870968</v>
      </c>
      <c r="AV32" s="4">
        <f t="shared" si="67"/>
        <v>16.403225806451612</v>
      </c>
      <c r="AW32" s="4">
        <f t="shared" si="67"/>
        <v>18.225806451612904</v>
      </c>
      <c r="AX32" s="4">
        <f t="shared" si="67"/>
        <v>7.290322580645161</v>
      </c>
      <c r="AY32" s="4">
        <f t="shared" si="67"/>
        <v>12.758064516129032</v>
      </c>
      <c r="BF32" t="b">
        <f t="shared" si="6"/>
        <v>1</v>
      </c>
      <c r="BG32" t="b">
        <f t="shared" si="7"/>
        <v>0</v>
      </c>
      <c r="BH32" t="b">
        <f t="shared" si="8"/>
        <v>0</v>
      </c>
      <c r="BI32" t="b">
        <f t="shared" si="9"/>
        <v>0</v>
      </c>
      <c r="BJ32" t="b">
        <f t="shared" si="10"/>
        <v>0</v>
      </c>
      <c r="BK32" t="b">
        <f t="shared" si="11"/>
        <v>0</v>
      </c>
      <c r="BL32" t="b">
        <f t="shared" si="12"/>
        <v>0</v>
      </c>
      <c r="BM32" t="b">
        <f t="shared" si="13"/>
        <v>0</v>
      </c>
      <c r="BN32" t="b">
        <f t="shared" si="14"/>
        <v>0</v>
      </c>
      <c r="BO32" t="b">
        <f t="shared" si="15"/>
        <v>0</v>
      </c>
      <c r="BP32" t="b">
        <f t="shared" si="16"/>
        <v>0</v>
      </c>
      <c r="BQ32" t="b">
        <f t="shared" si="17"/>
        <v>0</v>
      </c>
      <c r="BR32" t="b">
        <f t="shared" si="18"/>
        <v>0</v>
      </c>
      <c r="BS32" t="b">
        <f t="shared" si="19"/>
        <v>0</v>
      </c>
      <c r="BT32" t="b">
        <f t="shared" si="20"/>
        <v>0</v>
      </c>
      <c r="BU32" t="b">
        <f t="shared" si="21"/>
        <v>0</v>
      </c>
      <c r="BV32" t="b">
        <f t="shared" si="22"/>
        <v>0</v>
      </c>
      <c r="BW32" t="b">
        <f t="shared" si="23"/>
        <v>0</v>
      </c>
      <c r="BX32" t="b">
        <f t="shared" si="24"/>
        <v>0</v>
      </c>
      <c r="BY32" t="b">
        <f t="shared" si="25"/>
        <v>0</v>
      </c>
    </row>
    <row r="33" spans="1:77" ht="16">
      <c r="A33" s="82" t="s">
        <v>41</v>
      </c>
      <c r="B33" s="58">
        <f t="shared" si="0"/>
        <v>5.7999999999999972</v>
      </c>
      <c r="C33" s="59">
        <f>SUM(SMALL(AF33:AY33,{1,2,3,4,5,6,7,8,9,10}))/10*0.96</f>
        <v>5.5049552238805965</v>
      </c>
      <c r="D33" s="59">
        <f>AVERAGE(SMALL(F33:Y33,{1,2,3,4,5,6,7,8,9,10}))</f>
        <v>77.8</v>
      </c>
      <c r="E33" s="61" t="s">
        <v>10</v>
      </c>
      <c r="F33" s="31">
        <v>86</v>
      </c>
      <c r="G33" s="31">
        <v>78</v>
      </c>
      <c r="H33" s="31">
        <v>79</v>
      </c>
      <c r="I33" s="31">
        <v>77</v>
      </c>
      <c r="J33" s="31">
        <v>81</v>
      </c>
      <c r="K33" s="31">
        <v>74</v>
      </c>
      <c r="L33" s="31">
        <v>82</v>
      </c>
      <c r="M33" s="31">
        <v>80</v>
      </c>
      <c r="N33" s="31">
        <v>78</v>
      </c>
      <c r="O33" s="31">
        <v>81</v>
      </c>
      <c r="P33" s="31">
        <v>79</v>
      </c>
      <c r="Q33" s="31">
        <v>77</v>
      </c>
      <c r="R33" s="31">
        <v>78</v>
      </c>
      <c r="S33" s="31">
        <v>81</v>
      </c>
      <c r="T33" s="31">
        <v>81</v>
      </c>
      <c r="U33" s="31">
        <v>83</v>
      </c>
      <c r="V33" s="31">
        <v>81</v>
      </c>
      <c r="W33" s="32">
        <v>78</v>
      </c>
      <c r="X33" s="33">
        <v>83</v>
      </c>
      <c r="Y33" s="33">
        <v>80</v>
      </c>
      <c r="Z33" s="16" t="s">
        <v>3</v>
      </c>
      <c r="AA33" s="16"/>
      <c r="AB33" s="19" t="s">
        <v>106</v>
      </c>
      <c r="AC33" s="17"/>
      <c r="AD33" s="17"/>
      <c r="AE33" s="17"/>
      <c r="AF33" s="4">
        <f t="shared" ref="AF33:AO37" si="68">+(F33-71)*113/134</f>
        <v>12.649253731343284</v>
      </c>
      <c r="AG33" s="4">
        <f t="shared" si="68"/>
        <v>5.9029850746268657</v>
      </c>
      <c r="AH33" s="4">
        <f t="shared" si="68"/>
        <v>6.7462686567164178</v>
      </c>
      <c r="AI33" s="4">
        <f t="shared" si="68"/>
        <v>5.0597014925373136</v>
      </c>
      <c r="AJ33" s="4">
        <f t="shared" si="68"/>
        <v>8.432835820895523</v>
      </c>
      <c r="AK33" s="4">
        <f t="shared" si="68"/>
        <v>2.5298507462686568</v>
      </c>
      <c r="AL33" s="4">
        <f t="shared" si="68"/>
        <v>9.2761194029850742</v>
      </c>
      <c r="AM33" s="4">
        <f t="shared" si="68"/>
        <v>7.58955223880597</v>
      </c>
      <c r="AN33" s="4">
        <f t="shared" si="68"/>
        <v>5.9029850746268657</v>
      </c>
      <c r="AO33" s="4">
        <f t="shared" si="68"/>
        <v>8.432835820895523</v>
      </c>
      <c r="AP33" s="4">
        <f t="shared" ref="AP33:AY37" si="69">+(P33-71)*113/134</f>
        <v>6.7462686567164178</v>
      </c>
      <c r="AQ33" s="4">
        <f t="shared" si="69"/>
        <v>5.0597014925373136</v>
      </c>
      <c r="AR33" s="4">
        <f t="shared" si="69"/>
        <v>5.9029850746268657</v>
      </c>
      <c r="AS33" s="4">
        <f t="shared" si="69"/>
        <v>8.432835820895523</v>
      </c>
      <c r="AT33" s="4">
        <f t="shared" si="69"/>
        <v>8.432835820895523</v>
      </c>
      <c r="AU33" s="4">
        <f t="shared" si="69"/>
        <v>10.119402985074627</v>
      </c>
      <c r="AV33" s="4">
        <f t="shared" si="69"/>
        <v>8.432835820895523</v>
      </c>
      <c r="AW33" s="4">
        <f t="shared" si="69"/>
        <v>5.9029850746268657</v>
      </c>
      <c r="AX33" s="4">
        <f t="shared" si="69"/>
        <v>10.119402985074627</v>
      </c>
      <c r="AY33" s="4">
        <f t="shared" si="69"/>
        <v>7.58955223880597</v>
      </c>
      <c r="BF33" t="b">
        <f t="shared" si="6"/>
        <v>0</v>
      </c>
      <c r="BG33" t="b">
        <f t="shared" si="7"/>
        <v>0</v>
      </c>
      <c r="BH33" t="b">
        <f t="shared" si="8"/>
        <v>0</v>
      </c>
      <c r="BI33" t="b">
        <f t="shared" si="9"/>
        <v>0</v>
      </c>
      <c r="BJ33" t="b">
        <f t="shared" si="10"/>
        <v>0</v>
      </c>
      <c r="BK33" t="b">
        <f t="shared" si="11"/>
        <v>1</v>
      </c>
      <c r="BL33" t="b">
        <f t="shared" si="12"/>
        <v>0</v>
      </c>
      <c r="BM33" t="b">
        <f t="shared" si="13"/>
        <v>0</v>
      </c>
      <c r="BN33" t="b">
        <f t="shared" si="14"/>
        <v>0</v>
      </c>
      <c r="BO33" t="b">
        <f t="shared" si="15"/>
        <v>0</v>
      </c>
      <c r="BP33" t="b">
        <f t="shared" si="16"/>
        <v>0</v>
      </c>
      <c r="BQ33" t="b">
        <f t="shared" si="17"/>
        <v>0</v>
      </c>
      <c r="BR33" t="b">
        <f t="shared" si="18"/>
        <v>0</v>
      </c>
      <c r="BS33" t="b">
        <f t="shared" si="19"/>
        <v>0</v>
      </c>
      <c r="BT33" t="b">
        <f t="shared" si="20"/>
        <v>0</v>
      </c>
      <c r="BU33" t="b">
        <f t="shared" si="21"/>
        <v>0</v>
      </c>
      <c r="BV33" t="b">
        <f t="shared" si="22"/>
        <v>0</v>
      </c>
      <c r="BW33" t="b">
        <f t="shared" si="23"/>
        <v>0</v>
      </c>
      <c r="BX33" t="b">
        <f t="shared" si="24"/>
        <v>0</v>
      </c>
      <c r="BY33" t="b">
        <f t="shared" si="25"/>
        <v>0</v>
      </c>
    </row>
    <row r="34" spans="1:77" ht="16">
      <c r="A34" s="81" t="s">
        <v>37</v>
      </c>
      <c r="B34" s="58">
        <f t="shared" ref="B34:B65" si="70">+D34-72</f>
        <v>6</v>
      </c>
      <c r="C34" s="59">
        <f>SUM(SMALL(AF34:AY34,{1,2,3,4,5,6,7,8,9,10}))/10*0.96</f>
        <v>5.6668656716417916</v>
      </c>
      <c r="D34" s="59">
        <f>AVERAGE(SMALL(F34:Y34,{1,2,3,4,5,6,7,8,9,10}))</f>
        <v>78</v>
      </c>
      <c r="E34" s="60" t="s">
        <v>10</v>
      </c>
      <c r="F34" s="31">
        <v>85</v>
      </c>
      <c r="G34" s="31">
        <v>82</v>
      </c>
      <c r="H34" s="31">
        <v>77</v>
      </c>
      <c r="I34" s="31">
        <v>78</v>
      </c>
      <c r="J34" s="31">
        <v>81</v>
      </c>
      <c r="K34" s="31">
        <v>80</v>
      </c>
      <c r="L34" s="31">
        <v>78</v>
      </c>
      <c r="M34" s="31">
        <v>80</v>
      </c>
      <c r="N34" s="31">
        <v>77</v>
      </c>
      <c r="O34" s="31">
        <v>75</v>
      </c>
      <c r="P34" s="31">
        <v>80</v>
      </c>
      <c r="Q34" s="31">
        <v>81</v>
      </c>
      <c r="R34" s="31">
        <v>83</v>
      </c>
      <c r="S34" s="31">
        <v>84</v>
      </c>
      <c r="T34" s="31">
        <v>82</v>
      </c>
      <c r="U34" s="31">
        <v>82</v>
      </c>
      <c r="V34" s="31">
        <v>75</v>
      </c>
      <c r="W34" s="32">
        <v>82</v>
      </c>
      <c r="X34" s="33">
        <v>82</v>
      </c>
      <c r="Y34" s="33">
        <v>80</v>
      </c>
      <c r="Z34" s="16" t="s">
        <v>105</v>
      </c>
      <c r="AA34" s="16"/>
      <c r="AB34" s="19" t="s">
        <v>106</v>
      </c>
      <c r="AC34" s="17"/>
      <c r="AD34" s="17"/>
      <c r="AE34" s="17"/>
      <c r="AF34" s="4">
        <f t="shared" si="68"/>
        <v>11.805970149253731</v>
      </c>
      <c r="AG34" s="4">
        <f t="shared" si="68"/>
        <v>9.2761194029850742</v>
      </c>
      <c r="AH34" s="4">
        <f t="shared" si="68"/>
        <v>5.0597014925373136</v>
      </c>
      <c r="AI34" s="4">
        <f t="shared" si="68"/>
        <v>5.9029850746268657</v>
      </c>
      <c r="AJ34" s="4">
        <f t="shared" si="68"/>
        <v>8.432835820895523</v>
      </c>
      <c r="AK34" s="4">
        <f t="shared" si="68"/>
        <v>7.58955223880597</v>
      </c>
      <c r="AL34" s="4">
        <f t="shared" si="68"/>
        <v>5.9029850746268657</v>
      </c>
      <c r="AM34" s="4">
        <f t="shared" si="68"/>
        <v>7.58955223880597</v>
      </c>
      <c r="AN34" s="4">
        <f t="shared" si="68"/>
        <v>5.0597014925373136</v>
      </c>
      <c r="AO34" s="4">
        <f t="shared" si="68"/>
        <v>3.3731343283582089</v>
      </c>
      <c r="AP34" s="4">
        <f t="shared" si="69"/>
        <v>7.58955223880597</v>
      </c>
      <c r="AQ34" s="4">
        <f t="shared" si="69"/>
        <v>8.432835820895523</v>
      </c>
      <c r="AR34" s="4">
        <f t="shared" si="69"/>
        <v>10.119402985074627</v>
      </c>
      <c r="AS34" s="4">
        <f t="shared" si="69"/>
        <v>10.962686567164178</v>
      </c>
      <c r="AT34" s="4">
        <f t="shared" si="69"/>
        <v>9.2761194029850742</v>
      </c>
      <c r="AU34" s="4">
        <f t="shared" si="69"/>
        <v>9.2761194029850742</v>
      </c>
      <c r="AV34" s="4">
        <f t="shared" si="69"/>
        <v>3.3731343283582089</v>
      </c>
      <c r="AW34" s="4">
        <f t="shared" si="69"/>
        <v>9.2761194029850742</v>
      </c>
      <c r="AX34" s="4">
        <f t="shared" si="69"/>
        <v>9.2761194029850742</v>
      </c>
      <c r="AY34" s="4">
        <f t="shared" si="69"/>
        <v>7.58955223880597</v>
      </c>
      <c r="BF34" t="b">
        <f t="shared" si="6"/>
        <v>0</v>
      </c>
      <c r="BG34" t="b">
        <f t="shared" si="7"/>
        <v>0</v>
      </c>
      <c r="BH34" t="b">
        <f t="shared" si="8"/>
        <v>0</v>
      </c>
      <c r="BI34" t="b">
        <f t="shared" si="9"/>
        <v>0</v>
      </c>
      <c r="BJ34" t="b">
        <f t="shared" si="10"/>
        <v>0</v>
      </c>
      <c r="BK34" t="b">
        <f t="shared" si="11"/>
        <v>0</v>
      </c>
      <c r="BL34" t="b">
        <f t="shared" si="12"/>
        <v>0</v>
      </c>
      <c r="BM34" t="b">
        <f t="shared" si="13"/>
        <v>0</v>
      </c>
      <c r="BN34" t="b">
        <f t="shared" si="14"/>
        <v>0</v>
      </c>
      <c r="BO34" t="b">
        <f t="shared" si="15"/>
        <v>1</v>
      </c>
      <c r="BP34" t="b">
        <f t="shared" si="16"/>
        <v>0</v>
      </c>
      <c r="BQ34" t="b">
        <f t="shared" si="17"/>
        <v>0</v>
      </c>
      <c r="BR34" t="b">
        <f t="shared" si="18"/>
        <v>0</v>
      </c>
      <c r="BS34" t="b">
        <f t="shared" si="19"/>
        <v>0</v>
      </c>
      <c r="BT34" t="b">
        <f t="shared" si="20"/>
        <v>0</v>
      </c>
      <c r="BU34" t="b">
        <f t="shared" si="21"/>
        <v>0</v>
      </c>
      <c r="BV34" t="b">
        <f t="shared" si="22"/>
        <v>1</v>
      </c>
      <c r="BW34" t="b">
        <f t="shared" si="23"/>
        <v>0</v>
      </c>
      <c r="BX34" t="b">
        <f t="shared" si="24"/>
        <v>0</v>
      </c>
      <c r="BY34" t="b">
        <f t="shared" si="25"/>
        <v>0</v>
      </c>
    </row>
    <row r="35" spans="1:77" ht="16">
      <c r="A35" s="81" t="s">
        <v>44</v>
      </c>
      <c r="B35" s="58">
        <f t="shared" si="70"/>
        <v>6</v>
      </c>
      <c r="C35" s="59">
        <f>SUM(SMALL(AF35:AY35,{1,2,3,4,5,6,7,8,9,10}))/10*0.96</f>
        <v>5.6668656716417898</v>
      </c>
      <c r="D35" s="59">
        <f>AVERAGE(SMALL(F35:Y35,{1,2,3,4,5,6,7,8,9,10}))</f>
        <v>78</v>
      </c>
      <c r="E35" s="60" t="s">
        <v>10</v>
      </c>
      <c r="F35" s="31">
        <v>80</v>
      </c>
      <c r="G35" s="31">
        <v>81</v>
      </c>
      <c r="H35" s="31">
        <v>82</v>
      </c>
      <c r="I35" s="31">
        <v>70</v>
      </c>
      <c r="J35" s="31">
        <v>81</v>
      </c>
      <c r="K35" s="31">
        <v>84</v>
      </c>
      <c r="L35" s="31">
        <v>78</v>
      </c>
      <c r="M35" s="31">
        <v>78</v>
      </c>
      <c r="N35" s="31">
        <v>85</v>
      </c>
      <c r="O35" s="31">
        <v>84</v>
      </c>
      <c r="P35" s="31">
        <v>84</v>
      </c>
      <c r="Q35" s="31">
        <v>75</v>
      </c>
      <c r="R35" s="31">
        <v>81</v>
      </c>
      <c r="S35" s="31">
        <v>85</v>
      </c>
      <c r="T35" s="31">
        <v>81</v>
      </c>
      <c r="U35" s="31">
        <v>82</v>
      </c>
      <c r="V35" s="31">
        <v>75</v>
      </c>
      <c r="W35" s="31">
        <v>84</v>
      </c>
      <c r="X35" s="32">
        <v>81</v>
      </c>
      <c r="Y35" s="33">
        <v>86</v>
      </c>
      <c r="Z35" s="16" t="s">
        <v>4</v>
      </c>
      <c r="AA35" s="16"/>
      <c r="AB35" s="19" t="s">
        <v>106</v>
      </c>
      <c r="AC35" s="17"/>
      <c r="AD35" s="17"/>
      <c r="AE35" s="17"/>
      <c r="AF35" s="3">
        <f t="shared" si="68"/>
        <v>7.58955223880597</v>
      </c>
      <c r="AG35" s="3">
        <f t="shared" si="68"/>
        <v>8.432835820895523</v>
      </c>
      <c r="AH35" s="3">
        <f t="shared" si="68"/>
        <v>9.2761194029850742</v>
      </c>
      <c r="AI35" s="3">
        <f t="shared" si="68"/>
        <v>-0.84328358208955223</v>
      </c>
      <c r="AJ35" s="3">
        <f t="shared" si="68"/>
        <v>8.432835820895523</v>
      </c>
      <c r="AK35" s="3">
        <f t="shared" si="68"/>
        <v>10.962686567164178</v>
      </c>
      <c r="AL35" s="3">
        <f t="shared" si="68"/>
        <v>5.9029850746268657</v>
      </c>
      <c r="AM35" s="3">
        <f t="shared" si="68"/>
        <v>5.9029850746268657</v>
      </c>
      <c r="AN35" s="3">
        <f t="shared" si="68"/>
        <v>11.805970149253731</v>
      </c>
      <c r="AO35" s="3">
        <f t="shared" si="68"/>
        <v>10.962686567164178</v>
      </c>
      <c r="AP35" s="3">
        <f t="shared" si="69"/>
        <v>10.962686567164178</v>
      </c>
      <c r="AQ35" s="3">
        <f t="shared" si="69"/>
        <v>3.3731343283582089</v>
      </c>
      <c r="AR35" s="3">
        <f t="shared" si="69"/>
        <v>8.432835820895523</v>
      </c>
      <c r="AS35" s="3">
        <f t="shared" si="69"/>
        <v>11.805970149253731</v>
      </c>
      <c r="AT35" s="3">
        <f t="shared" si="69"/>
        <v>8.432835820895523</v>
      </c>
      <c r="AU35" s="3">
        <f t="shared" si="69"/>
        <v>9.2761194029850742</v>
      </c>
      <c r="AV35" s="3">
        <f t="shared" si="69"/>
        <v>3.3731343283582089</v>
      </c>
      <c r="AW35" s="3">
        <f t="shared" si="69"/>
        <v>10.962686567164178</v>
      </c>
      <c r="AX35" s="3">
        <f t="shared" si="69"/>
        <v>8.432835820895523</v>
      </c>
      <c r="AY35" s="3">
        <f t="shared" si="69"/>
        <v>12.649253731343284</v>
      </c>
      <c r="BF35" t="b">
        <f t="shared" si="6"/>
        <v>1</v>
      </c>
      <c r="BG35" t="b">
        <f t="shared" si="7"/>
        <v>0</v>
      </c>
      <c r="BH35" t="b">
        <f t="shared" si="8"/>
        <v>0</v>
      </c>
      <c r="BI35" t="b">
        <f t="shared" si="9"/>
        <v>1</v>
      </c>
      <c r="BJ35" t="b">
        <f t="shared" si="10"/>
        <v>0</v>
      </c>
      <c r="BK35" t="b">
        <f t="shared" si="11"/>
        <v>0</v>
      </c>
      <c r="BL35" t="b">
        <f t="shared" si="12"/>
        <v>0</v>
      </c>
      <c r="BM35" t="b">
        <f t="shared" si="13"/>
        <v>0</v>
      </c>
      <c r="BN35" t="b">
        <f t="shared" si="14"/>
        <v>0</v>
      </c>
      <c r="BO35" t="b">
        <f t="shared" si="15"/>
        <v>0</v>
      </c>
      <c r="BP35" t="b">
        <f t="shared" si="16"/>
        <v>0</v>
      </c>
      <c r="BQ35" t="b">
        <f t="shared" si="17"/>
        <v>1</v>
      </c>
      <c r="BR35" t="b">
        <f t="shared" si="18"/>
        <v>0</v>
      </c>
      <c r="BS35" t="b">
        <f t="shared" si="19"/>
        <v>0</v>
      </c>
      <c r="BT35" t="b">
        <f t="shared" si="20"/>
        <v>0</v>
      </c>
      <c r="BU35" t="b">
        <f t="shared" si="21"/>
        <v>0</v>
      </c>
      <c r="BV35" t="b">
        <f t="shared" si="22"/>
        <v>1</v>
      </c>
      <c r="BW35" t="b">
        <f t="shared" si="23"/>
        <v>0</v>
      </c>
      <c r="BX35" t="b">
        <f t="shared" si="24"/>
        <v>0</v>
      </c>
      <c r="BY35" t="b">
        <f t="shared" si="25"/>
        <v>0</v>
      </c>
    </row>
    <row r="36" spans="1:77" ht="16">
      <c r="A36" s="81" t="s">
        <v>46</v>
      </c>
      <c r="B36" s="58">
        <f t="shared" si="70"/>
        <v>6</v>
      </c>
      <c r="C36" s="59">
        <f>SUM(SMALL(AF36:AI36,{1,2}))/2*0.96</f>
        <v>5.6668656716417907</v>
      </c>
      <c r="D36" s="59">
        <f>AVERAGE(SMALL(F36:Y36,{1,2}))</f>
        <v>78</v>
      </c>
      <c r="E36" s="60" t="s">
        <v>10</v>
      </c>
      <c r="F36" s="35">
        <v>84</v>
      </c>
      <c r="G36" s="35">
        <v>78</v>
      </c>
      <c r="H36" s="35">
        <v>85</v>
      </c>
      <c r="I36" s="35">
        <v>78</v>
      </c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16"/>
      <c r="AA36" s="16"/>
      <c r="AB36" s="19" t="s">
        <v>106</v>
      </c>
      <c r="AC36" s="17"/>
      <c r="AD36" s="17"/>
      <c r="AE36" s="17"/>
      <c r="AF36" s="3">
        <f t="shared" si="68"/>
        <v>10.962686567164178</v>
      </c>
      <c r="AG36" s="3">
        <f t="shared" si="68"/>
        <v>5.9029850746268657</v>
      </c>
      <c r="AH36" s="3">
        <f t="shared" si="68"/>
        <v>11.805970149253731</v>
      </c>
      <c r="AI36" s="3">
        <f t="shared" si="68"/>
        <v>5.9029850746268657</v>
      </c>
      <c r="AJ36" s="3">
        <f t="shared" si="68"/>
        <v>-59.873134328358212</v>
      </c>
      <c r="AK36" s="3">
        <f t="shared" si="68"/>
        <v>-59.873134328358212</v>
      </c>
      <c r="AL36" s="3">
        <f t="shared" si="68"/>
        <v>-59.873134328358212</v>
      </c>
      <c r="AM36" s="3">
        <f t="shared" si="68"/>
        <v>-59.873134328358212</v>
      </c>
      <c r="AN36" s="3">
        <f t="shared" si="68"/>
        <v>-59.873134328358212</v>
      </c>
      <c r="AO36" s="3">
        <f t="shared" si="68"/>
        <v>-59.873134328358212</v>
      </c>
      <c r="AP36" s="3">
        <f t="shared" si="69"/>
        <v>-59.873134328358212</v>
      </c>
      <c r="AQ36" s="3">
        <f t="shared" si="69"/>
        <v>-59.873134328358212</v>
      </c>
      <c r="AR36" s="3">
        <f t="shared" si="69"/>
        <v>-59.873134328358212</v>
      </c>
      <c r="AS36" s="3">
        <f t="shared" si="69"/>
        <v>-59.873134328358212</v>
      </c>
      <c r="AT36" s="3">
        <f t="shared" si="69"/>
        <v>-59.873134328358212</v>
      </c>
      <c r="AU36" s="3">
        <f t="shared" si="69"/>
        <v>-59.873134328358212</v>
      </c>
      <c r="AV36" s="3">
        <f t="shared" si="69"/>
        <v>-59.873134328358212</v>
      </c>
      <c r="AW36" s="3">
        <f t="shared" si="69"/>
        <v>-59.873134328358212</v>
      </c>
      <c r="AX36" s="3">
        <f t="shared" si="69"/>
        <v>-59.873134328358212</v>
      </c>
      <c r="AY36" s="3">
        <f t="shared" si="69"/>
        <v>-59.873134328358212</v>
      </c>
      <c r="BF36" t="e">
        <f t="shared" si="6"/>
        <v>#NUM!</v>
      </c>
      <c r="BG36" t="b">
        <f t="shared" si="7"/>
        <v>0</v>
      </c>
      <c r="BH36" t="b">
        <f t="shared" si="8"/>
        <v>0</v>
      </c>
      <c r="BI36" t="b">
        <f t="shared" si="9"/>
        <v>0</v>
      </c>
      <c r="BJ36" t="b">
        <f t="shared" si="10"/>
        <v>1</v>
      </c>
      <c r="BK36" t="b">
        <f t="shared" si="11"/>
        <v>1</v>
      </c>
      <c r="BL36" t="b">
        <f t="shared" si="12"/>
        <v>1</v>
      </c>
      <c r="BM36" t="b">
        <f t="shared" si="13"/>
        <v>1</v>
      </c>
      <c r="BN36" t="b">
        <f t="shared" si="14"/>
        <v>1</v>
      </c>
      <c r="BO36" t="b">
        <f t="shared" si="15"/>
        <v>1</v>
      </c>
      <c r="BP36" t="b">
        <f t="shared" si="16"/>
        <v>1</v>
      </c>
      <c r="BQ36" t="b">
        <f t="shared" si="17"/>
        <v>1</v>
      </c>
      <c r="BR36" t="b">
        <f t="shared" si="18"/>
        <v>1</v>
      </c>
      <c r="BS36" t="b">
        <f t="shared" si="19"/>
        <v>1</v>
      </c>
      <c r="BT36" t="b">
        <f t="shared" si="20"/>
        <v>1</v>
      </c>
      <c r="BU36" t="b">
        <f t="shared" si="21"/>
        <v>1</v>
      </c>
      <c r="BV36" t="b">
        <f t="shared" si="22"/>
        <v>1</v>
      </c>
      <c r="BW36" t="b">
        <f t="shared" si="23"/>
        <v>1</v>
      </c>
      <c r="BX36" t="b">
        <f t="shared" si="24"/>
        <v>1</v>
      </c>
      <c r="BY36" t="b">
        <f t="shared" si="25"/>
        <v>1</v>
      </c>
    </row>
    <row r="37" spans="1:77" ht="16">
      <c r="A37" s="82" t="s">
        <v>47</v>
      </c>
      <c r="B37" s="58">
        <f t="shared" si="70"/>
        <v>6</v>
      </c>
      <c r="C37" s="59">
        <f>SUM(SMALL(AF37:AY37,{1,2,3,4,5,6,7,8,9,10}))/10*0.96</f>
        <v>5.6668656716417916</v>
      </c>
      <c r="D37" s="59">
        <f>AVERAGE(SMALL(F37:Y37,{1,2,3,4,5,6,7,8,9,10}))</f>
        <v>78</v>
      </c>
      <c r="E37" s="62"/>
      <c r="F37" s="36">
        <v>84</v>
      </c>
      <c r="G37" s="36">
        <v>79</v>
      </c>
      <c r="H37" s="36">
        <v>84</v>
      </c>
      <c r="I37" s="36">
        <v>81</v>
      </c>
      <c r="J37" s="36">
        <v>84</v>
      </c>
      <c r="K37" s="36">
        <v>78</v>
      </c>
      <c r="L37" s="36">
        <v>80</v>
      </c>
      <c r="M37" s="36">
        <v>90</v>
      </c>
      <c r="N37" s="36">
        <v>84</v>
      </c>
      <c r="O37" s="36">
        <v>85</v>
      </c>
      <c r="P37" s="36">
        <v>81</v>
      </c>
      <c r="Q37" s="36">
        <v>80</v>
      </c>
      <c r="R37" s="36">
        <v>83</v>
      </c>
      <c r="S37" s="36">
        <v>75</v>
      </c>
      <c r="T37" s="36">
        <v>87</v>
      </c>
      <c r="U37" s="36">
        <v>76</v>
      </c>
      <c r="V37" s="36">
        <v>76</v>
      </c>
      <c r="W37" s="36">
        <v>76</v>
      </c>
      <c r="X37" s="36">
        <v>85</v>
      </c>
      <c r="Y37" s="36">
        <v>79</v>
      </c>
      <c r="Z37" s="16"/>
      <c r="AA37" s="16"/>
      <c r="AB37" s="19" t="s">
        <v>106</v>
      </c>
      <c r="AC37" s="17"/>
      <c r="AD37" s="17"/>
      <c r="AE37" s="17"/>
      <c r="AF37" s="3">
        <f t="shared" si="68"/>
        <v>10.962686567164178</v>
      </c>
      <c r="AG37" s="3">
        <f t="shared" si="68"/>
        <v>6.7462686567164178</v>
      </c>
      <c r="AH37" s="3">
        <f t="shared" si="68"/>
        <v>10.962686567164178</v>
      </c>
      <c r="AI37" s="3">
        <f t="shared" si="68"/>
        <v>8.432835820895523</v>
      </c>
      <c r="AJ37" s="3">
        <f t="shared" si="68"/>
        <v>10.962686567164178</v>
      </c>
      <c r="AK37" s="3">
        <f t="shared" si="68"/>
        <v>5.9029850746268657</v>
      </c>
      <c r="AL37" s="3">
        <f t="shared" si="68"/>
        <v>7.58955223880597</v>
      </c>
      <c r="AM37" s="3">
        <f t="shared" si="68"/>
        <v>16.022388059701491</v>
      </c>
      <c r="AN37" s="3">
        <f t="shared" si="68"/>
        <v>10.962686567164178</v>
      </c>
      <c r="AO37" s="3">
        <f t="shared" si="68"/>
        <v>11.805970149253731</v>
      </c>
      <c r="AP37" s="3">
        <f t="shared" si="69"/>
        <v>8.432835820895523</v>
      </c>
      <c r="AQ37" s="3">
        <f t="shared" si="69"/>
        <v>7.58955223880597</v>
      </c>
      <c r="AR37" s="3">
        <f t="shared" si="69"/>
        <v>10.119402985074627</v>
      </c>
      <c r="AS37" s="3">
        <f t="shared" si="69"/>
        <v>3.3731343283582089</v>
      </c>
      <c r="AT37" s="3">
        <f t="shared" si="69"/>
        <v>13.492537313432836</v>
      </c>
      <c r="AU37" s="3">
        <f t="shared" si="69"/>
        <v>4.2164179104477615</v>
      </c>
      <c r="AV37" s="3">
        <f t="shared" si="69"/>
        <v>4.2164179104477615</v>
      </c>
      <c r="AW37" s="3">
        <f t="shared" si="69"/>
        <v>4.2164179104477615</v>
      </c>
      <c r="AX37" s="3">
        <f t="shared" si="69"/>
        <v>11.805970149253731</v>
      </c>
      <c r="AY37" s="3">
        <f t="shared" si="69"/>
        <v>6.7462686567164178</v>
      </c>
      <c r="BF37" t="b">
        <f t="shared" si="6"/>
        <v>0</v>
      </c>
      <c r="BG37" t="b">
        <f t="shared" si="7"/>
        <v>0</v>
      </c>
      <c r="BH37" t="b">
        <f t="shared" si="8"/>
        <v>0</v>
      </c>
      <c r="BI37" t="b">
        <f t="shared" si="9"/>
        <v>0</v>
      </c>
      <c r="BJ37" t="b">
        <f t="shared" si="10"/>
        <v>0</v>
      </c>
      <c r="BK37" t="b">
        <f t="shared" si="11"/>
        <v>0</v>
      </c>
      <c r="BL37" t="b">
        <f t="shared" si="12"/>
        <v>0</v>
      </c>
      <c r="BM37" t="b">
        <f t="shared" si="13"/>
        <v>0</v>
      </c>
      <c r="BN37" t="b">
        <f t="shared" si="14"/>
        <v>0</v>
      </c>
      <c r="BO37" t="b">
        <f t="shared" si="15"/>
        <v>0</v>
      </c>
      <c r="BP37" t="b">
        <f t="shared" si="16"/>
        <v>0</v>
      </c>
      <c r="BQ37" t="b">
        <f t="shared" si="17"/>
        <v>0</v>
      </c>
      <c r="BR37" t="b">
        <f t="shared" si="18"/>
        <v>0</v>
      </c>
      <c r="BS37" t="b">
        <f t="shared" si="19"/>
        <v>1</v>
      </c>
      <c r="BT37" t="b">
        <f t="shared" si="20"/>
        <v>0</v>
      </c>
      <c r="BU37" t="b">
        <f t="shared" si="21"/>
        <v>0</v>
      </c>
      <c r="BV37" t="b">
        <f t="shared" si="22"/>
        <v>0</v>
      </c>
      <c r="BW37" t="b">
        <f t="shared" si="23"/>
        <v>0</v>
      </c>
      <c r="BX37" t="b">
        <f t="shared" si="24"/>
        <v>0</v>
      </c>
      <c r="BY37" t="b">
        <f t="shared" si="25"/>
        <v>0</v>
      </c>
    </row>
    <row r="38" spans="1:77" s="2" customFormat="1" ht="16">
      <c r="A38" s="82" t="s">
        <v>48</v>
      </c>
      <c r="B38" s="58">
        <f t="shared" si="70"/>
        <v>6</v>
      </c>
      <c r="C38" s="59">
        <f>SUM(SMALL(AF38:AK38,{1,2,3}))/3*0.96</f>
        <v>7.8735483870967737</v>
      </c>
      <c r="D38" s="59">
        <f>AVERAGE(SMALL(F38:Y38,{1,2,3}))</f>
        <v>78</v>
      </c>
      <c r="E38" s="61" t="s">
        <v>21</v>
      </c>
      <c r="F38" s="31">
        <v>76</v>
      </c>
      <c r="G38" s="31">
        <v>82</v>
      </c>
      <c r="H38" s="31">
        <v>79</v>
      </c>
      <c r="I38" s="31">
        <v>83</v>
      </c>
      <c r="J38" s="31">
        <v>82</v>
      </c>
      <c r="K38" s="31">
        <v>79</v>
      </c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16"/>
      <c r="AA38" s="16"/>
      <c r="AB38" s="19" t="s">
        <v>106</v>
      </c>
      <c r="AC38" s="17"/>
      <c r="AD38" s="17"/>
      <c r="AE38" s="17"/>
      <c r="AF38" s="3">
        <f t="shared" ref="AF38:AY38" si="71">+(F38-69)*113/124</f>
        <v>6.379032258064516</v>
      </c>
      <c r="AG38" s="3">
        <f t="shared" si="71"/>
        <v>11.846774193548388</v>
      </c>
      <c r="AH38" s="3">
        <f t="shared" si="71"/>
        <v>9.112903225806452</v>
      </c>
      <c r="AI38" s="3">
        <f t="shared" si="71"/>
        <v>12.758064516129032</v>
      </c>
      <c r="AJ38" s="3">
        <f t="shared" si="71"/>
        <v>11.846774193548388</v>
      </c>
      <c r="AK38" s="3">
        <f t="shared" si="71"/>
        <v>9.112903225806452</v>
      </c>
      <c r="AL38" s="3">
        <f t="shared" si="71"/>
        <v>-62.87903225806452</v>
      </c>
      <c r="AM38" s="3">
        <f t="shared" si="71"/>
        <v>-62.87903225806452</v>
      </c>
      <c r="AN38" s="3">
        <f t="shared" si="71"/>
        <v>-62.87903225806452</v>
      </c>
      <c r="AO38" s="3">
        <f t="shared" si="71"/>
        <v>-62.87903225806452</v>
      </c>
      <c r="AP38" s="3">
        <f t="shared" si="71"/>
        <v>-62.87903225806452</v>
      </c>
      <c r="AQ38" s="3">
        <f t="shared" si="71"/>
        <v>-62.87903225806452</v>
      </c>
      <c r="AR38" s="3">
        <f t="shared" si="71"/>
        <v>-62.87903225806452</v>
      </c>
      <c r="AS38" s="3">
        <f t="shared" si="71"/>
        <v>-62.87903225806452</v>
      </c>
      <c r="AT38" s="3">
        <f t="shared" si="71"/>
        <v>-62.87903225806452</v>
      </c>
      <c r="AU38" s="3">
        <f t="shared" si="71"/>
        <v>-62.87903225806452</v>
      </c>
      <c r="AV38" s="3">
        <f t="shared" si="71"/>
        <v>-62.87903225806452</v>
      </c>
      <c r="AW38" s="3">
        <f t="shared" si="71"/>
        <v>-62.87903225806452</v>
      </c>
      <c r="AX38" s="3">
        <f t="shared" si="71"/>
        <v>-62.87903225806452</v>
      </c>
      <c r="AY38" s="3">
        <f t="shared" si="71"/>
        <v>-62.87903225806452</v>
      </c>
      <c r="BF38" t="e">
        <f t="shared" si="6"/>
        <v>#NUM!</v>
      </c>
      <c r="BG38" t="b">
        <f t="shared" si="7"/>
        <v>0</v>
      </c>
      <c r="BH38" t="b">
        <f t="shared" si="8"/>
        <v>0</v>
      </c>
      <c r="BI38" t="b">
        <f t="shared" si="9"/>
        <v>0</v>
      </c>
      <c r="BJ38" t="b">
        <f t="shared" si="10"/>
        <v>0</v>
      </c>
      <c r="BK38" t="b">
        <f t="shared" si="11"/>
        <v>0</v>
      </c>
      <c r="BL38" t="b">
        <f t="shared" si="12"/>
        <v>1</v>
      </c>
      <c r="BM38" t="b">
        <f t="shared" si="13"/>
        <v>1</v>
      </c>
      <c r="BN38" t="b">
        <f t="shared" si="14"/>
        <v>1</v>
      </c>
      <c r="BO38" t="b">
        <f t="shared" si="15"/>
        <v>1</v>
      </c>
      <c r="BP38" t="b">
        <f t="shared" si="16"/>
        <v>1</v>
      </c>
      <c r="BQ38" t="b">
        <f t="shared" si="17"/>
        <v>1</v>
      </c>
      <c r="BR38" t="b">
        <f t="shared" si="18"/>
        <v>1</v>
      </c>
      <c r="BS38" t="b">
        <f t="shared" si="19"/>
        <v>1</v>
      </c>
      <c r="BT38" t="b">
        <f t="shared" si="20"/>
        <v>1</v>
      </c>
      <c r="BU38" t="b">
        <f t="shared" si="21"/>
        <v>1</v>
      </c>
      <c r="BV38" t="b">
        <f t="shared" si="22"/>
        <v>1</v>
      </c>
      <c r="BW38" t="b">
        <f t="shared" si="23"/>
        <v>1</v>
      </c>
      <c r="BX38" t="b">
        <f t="shared" si="24"/>
        <v>1</v>
      </c>
      <c r="BY38" t="b">
        <f t="shared" si="25"/>
        <v>1</v>
      </c>
    </row>
    <row r="39" spans="1:77" ht="16">
      <c r="A39" s="81" t="s">
        <v>50</v>
      </c>
      <c r="B39" s="58">
        <f t="shared" si="70"/>
        <v>6.2999999999999972</v>
      </c>
      <c r="C39" s="59">
        <f>SUM(SMALL(AF39:AY39,{1,2,3,4,5,6,7,8,9,10}))/10*0.96</f>
        <v>5.9097313432835819</v>
      </c>
      <c r="D39" s="59">
        <f>AVERAGE(SMALL(F39:Y39,{1,2,3,4,5,6,7,8,9,10}))</f>
        <v>78.3</v>
      </c>
      <c r="E39" s="60" t="s">
        <v>10</v>
      </c>
      <c r="F39" s="35">
        <v>74</v>
      </c>
      <c r="G39" s="35">
        <v>78</v>
      </c>
      <c r="H39" s="35">
        <v>77</v>
      </c>
      <c r="I39" s="35">
        <v>79</v>
      </c>
      <c r="J39" s="35">
        <v>83</v>
      </c>
      <c r="K39" s="35">
        <v>84</v>
      </c>
      <c r="L39" s="35">
        <v>84</v>
      </c>
      <c r="M39" s="35">
        <v>80</v>
      </c>
      <c r="N39" s="35">
        <v>89</v>
      </c>
      <c r="O39" s="35">
        <v>83</v>
      </c>
      <c r="P39" s="35">
        <v>87</v>
      </c>
      <c r="Q39" s="35">
        <v>83</v>
      </c>
      <c r="R39" s="35">
        <v>84</v>
      </c>
      <c r="S39" s="35">
        <v>80</v>
      </c>
      <c r="T39" s="35">
        <v>77</v>
      </c>
      <c r="U39" s="35">
        <v>86</v>
      </c>
      <c r="V39" s="31">
        <v>83</v>
      </c>
      <c r="W39" s="31">
        <v>81</v>
      </c>
      <c r="X39" s="31">
        <v>78</v>
      </c>
      <c r="Y39" s="31">
        <v>79</v>
      </c>
      <c r="Z39" s="16"/>
      <c r="AA39" s="16"/>
      <c r="AB39" s="19" t="s">
        <v>106</v>
      </c>
      <c r="AC39" s="17"/>
      <c r="AD39" s="17"/>
      <c r="AE39" s="17"/>
      <c r="AF39" s="3">
        <f t="shared" ref="AF39:AY39" si="72">+(F39-71)*113/134</f>
        <v>2.5298507462686568</v>
      </c>
      <c r="AG39" s="3">
        <f t="shared" si="72"/>
        <v>5.9029850746268657</v>
      </c>
      <c r="AH39" s="3">
        <f t="shared" si="72"/>
        <v>5.0597014925373136</v>
      </c>
      <c r="AI39" s="3">
        <f t="shared" si="72"/>
        <v>6.7462686567164178</v>
      </c>
      <c r="AJ39" s="3">
        <f t="shared" si="72"/>
        <v>10.119402985074627</v>
      </c>
      <c r="AK39" s="3">
        <f t="shared" si="72"/>
        <v>10.962686567164178</v>
      </c>
      <c r="AL39" s="3">
        <f t="shared" si="72"/>
        <v>10.962686567164178</v>
      </c>
      <c r="AM39" s="3">
        <f t="shared" si="72"/>
        <v>7.58955223880597</v>
      </c>
      <c r="AN39" s="3">
        <f t="shared" si="72"/>
        <v>15.17910447761194</v>
      </c>
      <c r="AO39" s="3">
        <f t="shared" si="72"/>
        <v>10.119402985074627</v>
      </c>
      <c r="AP39" s="3">
        <f t="shared" si="72"/>
        <v>13.492537313432836</v>
      </c>
      <c r="AQ39" s="3">
        <f t="shared" si="72"/>
        <v>10.119402985074627</v>
      </c>
      <c r="AR39" s="3">
        <f t="shared" si="72"/>
        <v>10.962686567164178</v>
      </c>
      <c r="AS39" s="3">
        <f t="shared" si="72"/>
        <v>7.58955223880597</v>
      </c>
      <c r="AT39" s="3">
        <f t="shared" si="72"/>
        <v>5.0597014925373136</v>
      </c>
      <c r="AU39" s="3">
        <f t="shared" si="72"/>
        <v>12.649253731343284</v>
      </c>
      <c r="AV39" s="3">
        <f t="shared" si="72"/>
        <v>10.119402985074627</v>
      </c>
      <c r="AW39" s="3">
        <f t="shared" si="72"/>
        <v>8.432835820895523</v>
      </c>
      <c r="AX39" s="3">
        <f t="shared" si="72"/>
        <v>5.9029850746268657</v>
      </c>
      <c r="AY39" s="3">
        <f t="shared" si="72"/>
        <v>6.7462686567164178</v>
      </c>
      <c r="BF39" t="b">
        <f t="shared" si="6"/>
        <v>1</v>
      </c>
      <c r="BG39" t="b">
        <f t="shared" si="7"/>
        <v>0</v>
      </c>
      <c r="BH39" t="b">
        <f t="shared" si="8"/>
        <v>0</v>
      </c>
      <c r="BI39" t="b">
        <f t="shared" si="9"/>
        <v>0</v>
      </c>
      <c r="BJ39" t="b">
        <f t="shared" si="10"/>
        <v>0</v>
      </c>
      <c r="BK39" t="b">
        <f t="shared" si="11"/>
        <v>0</v>
      </c>
      <c r="BL39" t="b">
        <f t="shared" si="12"/>
        <v>0</v>
      </c>
      <c r="BM39" t="b">
        <f t="shared" si="13"/>
        <v>0</v>
      </c>
      <c r="BN39" t="b">
        <f t="shared" si="14"/>
        <v>0</v>
      </c>
      <c r="BO39" t="b">
        <f t="shared" si="15"/>
        <v>0</v>
      </c>
      <c r="BP39" t="b">
        <f t="shared" si="16"/>
        <v>0</v>
      </c>
      <c r="BQ39" t="b">
        <f t="shared" si="17"/>
        <v>0</v>
      </c>
      <c r="BR39" t="b">
        <f t="shared" si="18"/>
        <v>0</v>
      </c>
      <c r="BS39" t="b">
        <f t="shared" si="19"/>
        <v>0</v>
      </c>
      <c r="BT39" t="b">
        <f t="shared" si="20"/>
        <v>0</v>
      </c>
      <c r="BU39" t="b">
        <f t="shared" si="21"/>
        <v>0</v>
      </c>
      <c r="BV39" t="b">
        <f t="shared" si="22"/>
        <v>0</v>
      </c>
      <c r="BW39" t="b">
        <f t="shared" si="23"/>
        <v>0</v>
      </c>
      <c r="BX39" t="b">
        <f t="shared" si="24"/>
        <v>0</v>
      </c>
      <c r="BY39" t="b">
        <f t="shared" si="25"/>
        <v>0</v>
      </c>
    </row>
    <row r="40" spans="1:77" s="2" customFormat="1" ht="16">
      <c r="A40" s="81" t="s">
        <v>49</v>
      </c>
      <c r="B40" s="58">
        <f t="shared" si="70"/>
        <v>6.2999999999999972</v>
      </c>
      <c r="C40" s="59">
        <f>SUM(SMALL(AF40:AY40,{1,2,3,4,5,6,7,8,9,10}))/10*0.96</f>
        <v>8.1359999999999992</v>
      </c>
      <c r="D40" s="59">
        <f>AVERAGE(SMALL(F40:Y40,{1,2,3,4,5,6,7,8,9,10}))</f>
        <v>78.3</v>
      </c>
      <c r="E40" s="60" t="s">
        <v>21</v>
      </c>
      <c r="F40" s="31">
        <v>85</v>
      </c>
      <c r="G40" s="31">
        <v>82</v>
      </c>
      <c r="H40" s="31">
        <v>76</v>
      </c>
      <c r="I40" s="31">
        <v>91</v>
      </c>
      <c r="J40" s="31">
        <v>87</v>
      </c>
      <c r="K40" s="31">
        <v>83</v>
      </c>
      <c r="L40" s="31">
        <v>93</v>
      </c>
      <c r="M40" s="31">
        <v>79</v>
      </c>
      <c r="N40" s="31">
        <v>86</v>
      </c>
      <c r="O40" s="31">
        <v>72</v>
      </c>
      <c r="P40" s="31">
        <v>84</v>
      </c>
      <c r="Q40" s="31">
        <v>78</v>
      </c>
      <c r="R40" s="31">
        <v>82</v>
      </c>
      <c r="S40" s="31">
        <v>84</v>
      </c>
      <c r="T40" s="31">
        <v>76</v>
      </c>
      <c r="U40" s="31">
        <v>85</v>
      </c>
      <c r="V40" s="31">
        <v>81</v>
      </c>
      <c r="W40" s="31">
        <v>74</v>
      </c>
      <c r="X40" s="31">
        <v>87</v>
      </c>
      <c r="Y40" s="31">
        <v>84</v>
      </c>
      <c r="Z40" s="16"/>
      <c r="AA40" s="16"/>
      <c r="AB40" s="19" t="s">
        <v>106</v>
      </c>
      <c r="AC40" s="17"/>
      <c r="AD40" s="17"/>
      <c r="AE40" s="17"/>
      <c r="AF40" s="4">
        <f t="shared" ref="AF40:AY40" si="73">+(F40-69)*113/124</f>
        <v>14.580645161290322</v>
      </c>
      <c r="AG40" s="4">
        <f t="shared" si="73"/>
        <v>11.846774193548388</v>
      </c>
      <c r="AH40" s="4">
        <f t="shared" si="73"/>
        <v>6.379032258064516</v>
      </c>
      <c r="AI40" s="4">
        <f t="shared" si="73"/>
        <v>20.048387096774192</v>
      </c>
      <c r="AJ40" s="4">
        <f t="shared" si="73"/>
        <v>16.403225806451612</v>
      </c>
      <c r="AK40" s="4">
        <f t="shared" si="73"/>
        <v>12.758064516129032</v>
      </c>
      <c r="AL40" s="4">
        <f t="shared" si="73"/>
        <v>21.870967741935484</v>
      </c>
      <c r="AM40" s="4">
        <f t="shared" si="73"/>
        <v>9.112903225806452</v>
      </c>
      <c r="AN40" s="4">
        <f t="shared" si="73"/>
        <v>15.491935483870968</v>
      </c>
      <c r="AO40" s="4">
        <f t="shared" si="73"/>
        <v>2.7338709677419355</v>
      </c>
      <c r="AP40" s="4">
        <f t="shared" si="73"/>
        <v>13.669354838709678</v>
      </c>
      <c r="AQ40" s="4">
        <f t="shared" si="73"/>
        <v>8.2016129032258061</v>
      </c>
      <c r="AR40" s="4">
        <f t="shared" si="73"/>
        <v>11.846774193548388</v>
      </c>
      <c r="AS40" s="4">
        <f t="shared" si="73"/>
        <v>13.669354838709678</v>
      </c>
      <c r="AT40" s="4">
        <f t="shared" si="73"/>
        <v>6.379032258064516</v>
      </c>
      <c r="AU40" s="4">
        <f t="shared" si="73"/>
        <v>14.580645161290322</v>
      </c>
      <c r="AV40" s="4">
        <f t="shared" si="73"/>
        <v>10.935483870967742</v>
      </c>
      <c r="AW40" s="4">
        <f t="shared" si="73"/>
        <v>4.556451612903226</v>
      </c>
      <c r="AX40" s="4">
        <f t="shared" si="73"/>
        <v>16.403225806451612</v>
      </c>
      <c r="AY40" s="4">
        <f t="shared" si="73"/>
        <v>13.669354838709678</v>
      </c>
      <c r="BF40" t="b">
        <f t="shared" si="6"/>
        <v>0</v>
      </c>
      <c r="BG40" t="b">
        <f t="shared" si="7"/>
        <v>0</v>
      </c>
      <c r="BH40" t="b">
        <f t="shared" si="8"/>
        <v>1</v>
      </c>
      <c r="BI40" t="b">
        <f t="shared" si="9"/>
        <v>0</v>
      </c>
      <c r="BJ40" t="b">
        <f t="shared" si="10"/>
        <v>0</v>
      </c>
      <c r="BK40" t="b">
        <f t="shared" si="11"/>
        <v>0</v>
      </c>
      <c r="BL40" t="b">
        <f t="shared" si="12"/>
        <v>0</v>
      </c>
      <c r="BM40" t="b">
        <f t="shared" si="13"/>
        <v>0</v>
      </c>
      <c r="BN40" t="b">
        <f t="shared" si="14"/>
        <v>0</v>
      </c>
      <c r="BO40" t="b">
        <f t="shared" si="15"/>
        <v>1</v>
      </c>
      <c r="BP40" t="b">
        <f t="shared" si="16"/>
        <v>0</v>
      </c>
      <c r="BQ40" t="b">
        <f t="shared" si="17"/>
        <v>0</v>
      </c>
      <c r="BR40" t="b">
        <f t="shared" si="18"/>
        <v>0</v>
      </c>
      <c r="BS40" t="b">
        <f t="shared" si="19"/>
        <v>0</v>
      </c>
      <c r="BT40" t="b">
        <f t="shared" si="20"/>
        <v>1</v>
      </c>
      <c r="BU40" t="b">
        <f t="shared" si="21"/>
        <v>0</v>
      </c>
      <c r="BV40" t="b">
        <f t="shared" si="22"/>
        <v>0</v>
      </c>
      <c r="BW40" t="b">
        <f t="shared" si="23"/>
        <v>1</v>
      </c>
      <c r="BX40" t="b">
        <f t="shared" si="24"/>
        <v>0</v>
      </c>
      <c r="BY40" t="b">
        <f t="shared" si="25"/>
        <v>0</v>
      </c>
    </row>
    <row r="41" spans="1:77" ht="16">
      <c r="A41" s="83" t="s">
        <v>43</v>
      </c>
      <c r="B41" s="63">
        <f t="shared" si="70"/>
        <v>6.5</v>
      </c>
      <c r="C41" s="64">
        <f>SUM(SMALL(AF41:AY41,{1,2,3,4,5,6,7,8,9,10}))/10*0.96</f>
        <v>5.7478208955223877</v>
      </c>
      <c r="D41" s="64">
        <f>AVERAGE(SMALL(F41:Y41,{1,2,3,4,5,6,7,8,9,10}))</f>
        <v>78.5</v>
      </c>
      <c r="E41" s="65" t="s">
        <v>10</v>
      </c>
      <c r="F41" s="37">
        <v>77</v>
      </c>
      <c r="G41" s="37">
        <v>80</v>
      </c>
      <c r="H41" s="37">
        <v>76</v>
      </c>
      <c r="I41" s="37">
        <v>85</v>
      </c>
      <c r="J41" s="37">
        <v>76</v>
      </c>
      <c r="K41" s="37">
        <v>82</v>
      </c>
      <c r="L41" s="37">
        <v>84</v>
      </c>
      <c r="M41" s="37">
        <v>80</v>
      </c>
      <c r="N41" s="37">
        <v>86</v>
      </c>
      <c r="O41" s="37">
        <v>79</v>
      </c>
      <c r="P41" s="37">
        <v>84</v>
      </c>
      <c r="Q41" s="37">
        <v>84</v>
      </c>
      <c r="R41" s="37">
        <v>87</v>
      </c>
      <c r="S41" s="37">
        <v>85</v>
      </c>
      <c r="T41" s="37">
        <v>79</v>
      </c>
      <c r="U41" s="37">
        <v>81</v>
      </c>
      <c r="V41" s="38">
        <v>78</v>
      </c>
      <c r="W41" s="38">
        <v>79</v>
      </c>
      <c r="X41" s="39">
        <v>84</v>
      </c>
      <c r="Y41" s="39">
        <v>82</v>
      </c>
      <c r="Z41" s="16" t="s">
        <v>105</v>
      </c>
      <c r="AA41" s="16"/>
      <c r="AB41" s="19" t="s">
        <v>106</v>
      </c>
      <c r="AC41" s="17"/>
      <c r="AD41" s="17"/>
      <c r="AE41" s="17"/>
      <c r="AF41" s="3">
        <f>+(F41-71)*113/134</f>
        <v>5.0597014925373136</v>
      </c>
      <c r="AG41" s="3">
        <f>+(G41-71)*113/134</f>
        <v>7.58955223880597</v>
      </c>
      <c r="AH41" s="3">
        <f t="shared" ref="AH41:AY41" si="74">+(F41-71)*113/134</f>
        <v>5.0597014925373136</v>
      </c>
      <c r="AI41" s="3">
        <f t="shared" si="74"/>
        <v>7.58955223880597</v>
      </c>
      <c r="AJ41" s="3">
        <f t="shared" si="74"/>
        <v>4.2164179104477615</v>
      </c>
      <c r="AK41" s="3">
        <f t="shared" si="74"/>
        <v>11.805970149253731</v>
      </c>
      <c r="AL41" s="3">
        <f t="shared" si="74"/>
        <v>4.2164179104477615</v>
      </c>
      <c r="AM41" s="3">
        <f t="shared" si="74"/>
        <v>9.2761194029850742</v>
      </c>
      <c r="AN41" s="3">
        <f t="shared" si="74"/>
        <v>10.962686567164178</v>
      </c>
      <c r="AO41" s="3">
        <f t="shared" si="74"/>
        <v>7.58955223880597</v>
      </c>
      <c r="AP41" s="3">
        <f t="shared" si="74"/>
        <v>12.649253731343284</v>
      </c>
      <c r="AQ41" s="3">
        <f t="shared" si="74"/>
        <v>6.7462686567164178</v>
      </c>
      <c r="AR41" s="3">
        <f t="shared" si="74"/>
        <v>10.962686567164178</v>
      </c>
      <c r="AS41" s="3">
        <f t="shared" si="74"/>
        <v>10.962686567164178</v>
      </c>
      <c r="AT41" s="3">
        <f t="shared" si="74"/>
        <v>13.492537313432836</v>
      </c>
      <c r="AU41" s="3">
        <f t="shared" si="74"/>
        <v>11.805970149253731</v>
      </c>
      <c r="AV41" s="3">
        <f t="shared" si="74"/>
        <v>6.7462686567164178</v>
      </c>
      <c r="AW41" s="3">
        <f t="shared" si="74"/>
        <v>8.432835820895523</v>
      </c>
      <c r="AX41" s="3">
        <f t="shared" si="74"/>
        <v>5.9029850746268657</v>
      </c>
      <c r="AY41" s="3">
        <f t="shared" si="74"/>
        <v>6.7462686567164178</v>
      </c>
      <c r="BF41" t="b">
        <f t="shared" si="6"/>
        <v>1</v>
      </c>
      <c r="BG41" t="b">
        <f t="shared" si="7"/>
        <v>0</v>
      </c>
      <c r="BH41" t="b">
        <f t="shared" si="8"/>
        <v>1</v>
      </c>
      <c r="BI41" t="b">
        <f t="shared" si="9"/>
        <v>0</v>
      </c>
      <c r="BJ41" t="b">
        <f t="shared" si="10"/>
        <v>1</v>
      </c>
      <c r="BK41" t="b">
        <f t="shared" si="11"/>
        <v>0</v>
      </c>
      <c r="BL41" t="b">
        <f t="shared" si="12"/>
        <v>0</v>
      </c>
      <c r="BM41" t="b">
        <f t="shared" si="13"/>
        <v>0</v>
      </c>
      <c r="BN41" t="b">
        <f t="shared" si="14"/>
        <v>0</v>
      </c>
      <c r="BO41" t="b">
        <f t="shared" si="15"/>
        <v>0</v>
      </c>
      <c r="BP41" t="b">
        <f t="shared" si="16"/>
        <v>0</v>
      </c>
      <c r="BQ41" t="b">
        <f t="shared" si="17"/>
        <v>0</v>
      </c>
      <c r="BR41" t="b">
        <f t="shared" si="18"/>
        <v>0</v>
      </c>
      <c r="BS41" t="b">
        <f t="shared" si="19"/>
        <v>0</v>
      </c>
      <c r="BT41" t="b">
        <f t="shared" si="20"/>
        <v>0</v>
      </c>
      <c r="BU41" t="b">
        <f t="shared" si="21"/>
        <v>0</v>
      </c>
      <c r="BV41" t="b">
        <f t="shared" si="22"/>
        <v>0</v>
      </c>
      <c r="BW41" t="b">
        <f t="shared" si="23"/>
        <v>0</v>
      </c>
      <c r="BX41" t="b">
        <f t="shared" si="24"/>
        <v>0</v>
      </c>
      <c r="BY41" t="b">
        <f t="shared" si="25"/>
        <v>0</v>
      </c>
    </row>
    <row r="42" spans="1:77" ht="16">
      <c r="A42" s="84" t="s">
        <v>51</v>
      </c>
      <c r="B42" s="63">
        <f t="shared" si="70"/>
        <v>6.5</v>
      </c>
      <c r="C42" s="64">
        <f>SUM(SMALL(AF42:AY42,{1,2,3,4,5,6,7,8,9,10}))/10*0.96</f>
        <v>5.9097313432835819</v>
      </c>
      <c r="D42" s="64">
        <f>AVERAGE(SMALL(F42:Y42,{1,2,3,4,5,6,7,8,9,10}))</f>
        <v>78.5</v>
      </c>
      <c r="E42" s="66"/>
      <c r="F42" s="40">
        <v>78</v>
      </c>
      <c r="G42" s="40">
        <v>79</v>
      </c>
      <c r="H42" s="40">
        <v>78</v>
      </c>
      <c r="I42" s="40">
        <v>82</v>
      </c>
      <c r="J42" s="40">
        <v>75</v>
      </c>
      <c r="K42" s="40">
        <v>82</v>
      </c>
      <c r="L42" s="40">
        <v>82</v>
      </c>
      <c r="M42" s="40">
        <v>80</v>
      </c>
      <c r="N42" s="40">
        <v>81</v>
      </c>
      <c r="O42" s="40">
        <v>78</v>
      </c>
      <c r="P42" s="40">
        <v>84</v>
      </c>
      <c r="Q42" s="40">
        <v>83</v>
      </c>
      <c r="R42" s="40">
        <v>82</v>
      </c>
      <c r="S42" s="40">
        <v>80</v>
      </c>
      <c r="T42" s="40">
        <v>80</v>
      </c>
      <c r="U42" s="40">
        <v>78</v>
      </c>
      <c r="V42" s="40">
        <v>83</v>
      </c>
      <c r="W42" s="41">
        <v>79</v>
      </c>
      <c r="X42" s="41">
        <v>80</v>
      </c>
      <c r="Y42" s="42">
        <v>81</v>
      </c>
      <c r="Z42" s="16"/>
      <c r="AA42" s="16"/>
      <c r="AB42" s="19" t="s">
        <v>106</v>
      </c>
      <c r="AC42" s="17"/>
      <c r="AD42" s="17"/>
      <c r="AE42" s="17"/>
      <c r="AF42" s="3">
        <f>+(F42-71)*113/134</f>
        <v>5.9029850746268657</v>
      </c>
      <c r="AG42" s="3">
        <f t="shared" ref="AG42:AY42" si="75">+(F42-71)*113/134</f>
        <v>5.9029850746268657</v>
      </c>
      <c r="AH42" s="3">
        <f t="shared" si="75"/>
        <v>6.7462686567164178</v>
      </c>
      <c r="AI42" s="3">
        <f t="shared" si="75"/>
        <v>5.9029850746268657</v>
      </c>
      <c r="AJ42" s="3">
        <f t="shared" si="75"/>
        <v>9.2761194029850742</v>
      </c>
      <c r="AK42" s="3">
        <f t="shared" si="75"/>
        <v>3.3731343283582089</v>
      </c>
      <c r="AL42" s="3">
        <f t="shared" si="75"/>
        <v>9.2761194029850742</v>
      </c>
      <c r="AM42" s="3">
        <f t="shared" si="75"/>
        <v>9.2761194029850742</v>
      </c>
      <c r="AN42" s="3">
        <f t="shared" si="75"/>
        <v>7.58955223880597</v>
      </c>
      <c r="AO42" s="3">
        <f t="shared" si="75"/>
        <v>8.432835820895523</v>
      </c>
      <c r="AP42" s="3">
        <f t="shared" si="75"/>
        <v>5.9029850746268657</v>
      </c>
      <c r="AQ42" s="3">
        <f t="shared" si="75"/>
        <v>10.962686567164178</v>
      </c>
      <c r="AR42" s="3">
        <f t="shared" si="75"/>
        <v>10.119402985074627</v>
      </c>
      <c r="AS42" s="3">
        <f t="shared" si="75"/>
        <v>9.2761194029850742</v>
      </c>
      <c r="AT42" s="3">
        <f t="shared" si="75"/>
        <v>7.58955223880597</v>
      </c>
      <c r="AU42" s="3">
        <f t="shared" si="75"/>
        <v>7.58955223880597</v>
      </c>
      <c r="AV42" s="3">
        <f t="shared" si="75"/>
        <v>5.9029850746268657</v>
      </c>
      <c r="AW42" s="3">
        <f t="shared" si="75"/>
        <v>10.119402985074627</v>
      </c>
      <c r="AX42" s="3">
        <f t="shared" si="75"/>
        <v>6.7462686567164178</v>
      </c>
      <c r="AY42" s="3">
        <f t="shared" si="75"/>
        <v>7.58955223880597</v>
      </c>
      <c r="BF42" t="b">
        <f t="shared" si="6"/>
        <v>1</v>
      </c>
      <c r="BG42" t="b">
        <f t="shared" si="7"/>
        <v>0</v>
      </c>
      <c r="BH42" t="b">
        <f t="shared" si="8"/>
        <v>0</v>
      </c>
      <c r="BI42" t="b">
        <f t="shared" si="9"/>
        <v>0</v>
      </c>
      <c r="BJ42" t="b">
        <f t="shared" si="10"/>
        <v>1</v>
      </c>
      <c r="BK42" t="b">
        <f t="shared" si="11"/>
        <v>0</v>
      </c>
      <c r="BL42" t="b">
        <f t="shared" si="12"/>
        <v>0</v>
      </c>
      <c r="BM42" t="b">
        <f t="shared" si="13"/>
        <v>0</v>
      </c>
      <c r="BN42" t="b">
        <f t="shared" si="14"/>
        <v>0</v>
      </c>
      <c r="BO42" t="b">
        <f t="shared" si="15"/>
        <v>0</v>
      </c>
      <c r="BP42" t="b">
        <f t="shared" si="16"/>
        <v>0</v>
      </c>
      <c r="BQ42" t="b">
        <f t="shared" si="17"/>
        <v>0</v>
      </c>
      <c r="BR42" t="b">
        <f t="shared" si="18"/>
        <v>0</v>
      </c>
      <c r="BS42" t="b">
        <f t="shared" si="19"/>
        <v>0</v>
      </c>
      <c r="BT42" t="b">
        <f t="shared" si="20"/>
        <v>0</v>
      </c>
      <c r="BU42" t="b">
        <f t="shared" si="21"/>
        <v>0</v>
      </c>
      <c r="BV42" t="b">
        <f t="shared" si="22"/>
        <v>0</v>
      </c>
      <c r="BW42" t="b">
        <f t="shared" si="23"/>
        <v>0</v>
      </c>
      <c r="BX42" t="b">
        <f t="shared" si="24"/>
        <v>0</v>
      </c>
      <c r="BY42" t="b">
        <f t="shared" si="25"/>
        <v>0</v>
      </c>
    </row>
    <row r="43" spans="1:77" s="2" customFormat="1" ht="16">
      <c r="A43" s="81" t="s">
        <v>39</v>
      </c>
      <c r="B43" s="58">
        <f t="shared" si="70"/>
        <v>6.5999999999999943</v>
      </c>
      <c r="C43" s="59">
        <f>SUM(SMALL(AF43:AY43,{1,2,3,4,5,6,7,8,9,10}))/10*0.96</f>
        <v>6.3145074626865672</v>
      </c>
      <c r="D43" s="59">
        <f>AVERAGE(SMALL(F43:Y43,{1,2,3,4,5,6,7,8,9,10}))</f>
        <v>78.599999999999994</v>
      </c>
      <c r="E43" s="60" t="s">
        <v>10</v>
      </c>
      <c r="F43" s="31">
        <v>83</v>
      </c>
      <c r="G43" s="31">
        <v>83</v>
      </c>
      <c r="H43" s="31">
        <v>83</v>
      </c>
      <c r="I43" s="31">
        <v>77</v>
      </c>
      <c r="J43" s="31">
        <v>75</v>
      </c>
      <c r="K43" s="31">
        <v>77</v>
      </c>
      <c r="L43" s="31">
        <v>84</v>
      </c>
      <c r="M43" s="31">
        <v>83</v>
      </c>
      <c r="N43" s="31">
        <v>85</v>
      </c>
      <c r="O43" s="31">
        <v>80</v>
      </c>
      <c r="P43" s="31">
        <v>78</v>
      </c>
      <c r="Q43" s="31">
        <v>82</v>
      </c>
      <c r="R43" s="31">
        <v>84</v>
      </c>
      <c r="S43" s="31">
        <v>79</v>
      </c>
      <c r="T43" s="32">
        <v>81</v>
      </c>
      <c r="U43" s="32">
        <v>81</v>
      </c>
      <c r="V43" s="32">
        <v>78</v>
      </c>
      <c r="W43" s="33">
        <v>82</v>
      </c>
      <c r="X43" s="33">
        <v>80</v>
      </c>
      <c r="Y43" s="39">
        <v>88</v>
      </c>
      <c r="Z43" s="16" t="s">
        <v>0</v>
      </c>
      <c r="AA43" s="16"/>
      <c r="AB43" s="19" t="s">
        <v>106</v>
      </c>
      <c r="AC43" s="17"/>
      <c r="AD43" s="17"/>
      <c r="AE43" s="17"/>
      <c r="AF43" s="3">
        <f>+(F43-71)*113/134</f>
        <v>10.119402985074627</v>
      </c>
      <c r="AG43" s="3">
        <f t="shared" ref="AG43:AH45" si="76">+(G43-71)*113/134</f>
        <v>10.119402985074627</v>
      </c>
      <c r="AH43" s="3">
        <f t="shared" si="76"/>
        <v>10.119402985074627</v>
      </c>
      <c r="AI43" s="3">
        <f t="shared" ref="AI43:AY43" si="77">+(F43-71)*113/134</f>
        <v>10.119402985074627</v>
      </c>
      <c r="AJ43" s="3">
        <f t="shared" si="77"/>
        <v>10.119402985074627</v>
      </c>
      <c r="AK43" s="3">
        <f t="shared" si="77"/>
        <v>10.119402985074627</v>
      </c>
      <c r="AL43" s="3">
        <f t="shared" si="77"/>
        <v>5.0597014925373136</v>
      </c>
      <c r="AM43" s="3">
        <f t="shared" si="77"/>
        <v>3.3731343283582089</v>
      </c>
      <c r="AN43" s="3">
        <f t="shared" si="77"/>
        <v>5.0597014925373136</v>
      </c>
      <c r="AO43" s="3">
        <f t="shared" si="77"/>
        <v>10.962686567164178</v>
      </c>
      <c r="AP43" s="3">
        <f t="shared" si="77"/>
        <v>10.119402985074627</v>
      </c>
      <c r="AQ43" s="3">
        <f t="shared" si="77"/>
        <v>11.805970149253731</v>
      </c>
      <c r="AR43" s="3">
        <f t="shared" si="77"/>
        <v>7.58955223880597</v>
      </c>
      <c r="AS43" s="3">
        <f t="shared" si="77"/>
        <v>5.9029850746268657</v>
      </c>
      <c r="AT43" s="3">
        <f t="shared" si="77"/>
        <v>9.2761194029850742</v>
      </c>
      <c r="AU43" s="3">
        <f t="shared" si="77"/>
        <v>10.962686567164178</v>
      </c>
      <c r="AV43" s="3">
        <f t="shared" si="77"/>
        <v>6.7462686567164178</v>
      </c>
      <c r="AW43" s="3">
        <f t="shared" si="77"/>
        <v>8.432835820895523</v>
      </c>
      <c r="AX43" s="3">
        <f t="shared" si="77"/>
        <v>8.432835820895523</v>
      </c>
      <c r="AY43" s="3">
        <f t="shared" si="77"/>
        <v>5.9029850746268657</v>
      </c>
      <c r="BF43" t="b">
        <f t="shared" si="6"/>
        <v>0</v>
      </c>
      <c r="BG43" t="b">
        <f t="shared" si="7"/>
        <v>0</v>
      </c>
      <c r="BH43" t="b">
        <f t="shared" si="8"/>
        <v>0</v>
      </c>
      <c r="BI43" t="b">
        <f t="shared" si="9"/>
        <v>0</v>
      </c>
      <c r="BJ43" t="b">
        <f t="shared" si="10"/>
        <v>1</v>
      </c>
      <c r="BK43" t="b">
        <f t="shared" si="11"/>
        <v>0</v>
      </c>
      <c r="BL43" t="b">
        <f t="shared" si="12"/>
        <v>0</v>
      </c>
      <c r="BM43" t="b">
        <f t="shared" si="13"/>
        <v>0</v>
      </c>
      <c r="BN43" t="b">
        <f t="shared" si="14"/>
        <v>0</v>
      </c>
      <c r="BO43" t="b">
        <f t="shared" si="15"/>
        <v>0</v>
      </c>
      <c r="BP43" t="b">
        <f t="shared" si="16"/>
        <v>0</v>
      </c>
      <c r="BQ43" t="b">
        <f t="shared" si="17"/>
        <v>0</v>
      </c>
      <c r="BR43" t="b">
        <f t="shared" si="18"/>
        <v>0</v>
      </c>
      <c r="BS43" t="b">
        <f t="shared" si="19"/>
        <v>0</v>
      </c>
      <c r="BT43" t="b">
        <f t="shared" si="20"/>
        <v>0</v>
      </c>
      <c r="BU43" t="b">
        <f t="shared" si="21"/>
        <v>0</v>
      </c>
      <c r="BV43" t="b">
        <f t="shared" si="22"/>
        <v>0</v>
      </c>
      <c r="BW43" t="b">
        <f t="shared" si="23"/>
        <v>0</v>
      </c>
      <c r="BX43" t="b">
        <f t="shared" si="24"/>
        <v>0</v>
      </c>
      <c r="BY43" t="b">
        <f t="shared" si="25"/>
        <v>0</v>
      </c>
    </row>
    <row r="44" spans="1:77" ht="16">
      <c r="A44" s="83" t="s">
        <v>52</v>
      </c>
      <c r="B44" s="63">
        <f t="shared" si="70"/>
        <v>6.9000000000000057</v>
      </c>
      <c r="C44" s="64">
        <f>SUM(SMALL(AF44:AY44,{1,2,3,4,5,6,7,8,9,10}))/10*0.96</f>
        <v>6.3954626865671642</v>
      </c>
      <c r="D44" s="64">
        <f>AVERAGE(SMALL(F44:Y44,{1,2,3,4,5,6,7,8,9,10}))</f>
        <v>78.900000000000006</v>
      </c>
      <c r="E44" s="65" t="s">
        <v>10</v>
      </c>
      <c r="F44" s="37">
        <v>88</v>
      </c>
      <c r="G44" s="37">
        <v>84</v>
      </c>
      <c r="H44" s="37">
        <v>86</v>
      </c>
      <c r="I44" s="37">
        <v>83</v>
      </c>
      <c r="J44" s="37">
        <v>88</v>
      </c>
      <c r="K44" s="37">
        <v>80</v>
      </c>
      <c r="L44" s="37">
        <v>86</v>
      </c>
      <c r="M44" s="37">
        <v>81</v>
      </c>
      <c r="N44" s="37">
        <v>81</v>
      </c>
      <c r="O44" s="37">
        <v>80</v>
      </c>
      <c r="P44" s="37">
        <v>78</v>
      </c>
      <c r="Q44" s="37">
        <v>80</v>
      </c>
      <c r="R44" s="37">
        <v>79</v>
      </c>
      <c r="S44" s="37">
        <v>87</v>
      </c>
      <c r="T44" s="37">
        <v>82</v>
      </c>
      <c r="U44" s="37">
        <v>75</v>
      </c>
      <c r="V44" s="37">
        <v>79</v>
      </c>
      <c r="W44" s="37">
        <v>76</v>
      </c>
      <c r="X44" s="37">
        <v>81</v>
      </c>
      <c r="Y44" s="37">
        <v>81</v>
      </c>
      <c r="Z44" s="16"/>
      <c r="AA44" s="16"/>
      <c r="AB44" s="19" t="s">
        <v>106</v>
      </c>
      <c r="AC44" s="17"/>
      <c r="AD44" s="17"/>
      <c r="AE44" s="17"/>
      <c r="AF44" s="3">
        <f>+(F44-71)*113/134</f>
        <v>14.335820895522389</v>
      </c>
      <c r="AG44" s="3">
        <f t="shared" si="76"/>
        <v>10.962686567164178</v>
      </c>
      <c r="AH44" s="3">
        <f t="shared" si="76"/>
        <v>12.649253731343284</v>
      </c>
      <c r="AI44" s="3">
        <f t="shared" ref="AI44:AR45" si="78">+(I44-71)*113/134</f>
        <v>10.119402985074627</v>
      </c>
      <c r="AJ44" s="3">
        <f t="shared" si="78"/>
        <v>14.335820895522389</v>
      </c>
      <c r="AK44" s="3">
        <f t="shared" si="78"/>
        <v>7.58955223880597</v>
      </c>
      <c r="AL44" s="3">
        <f t="shared" si="78"/>
        <v>12.649253731343284</v>
      </c>
      <c r="AM44" s="3">
        <f t="shared" si="78"/>
        <v>8.432835820895523</v>
      </c>
      <c r="AN44" s="3">
        <f t="shared" si="78"/>
        <v>8.432835820895523</v>
      </c>
      <c r="AO44" s="3">
        <f t="shared" si="78"/>
        <v>7.58955223880597</v>
      </c>
      <c r="AP44" s="3">
        <f t="shared" si="78"/>
        <v>5.9029850746268657</v>
      </c>
      <c r="AQ44" s="3">
        <f t="shared" si="78"/>
        <v>7.58955223880597</v>
      </c>
      <c r="AR44" s="3">
        <f t="shared" si="78"/>
        <v>6.7462686567164178</v>
      </c>
      <c r="AS44" s="3">
        <f t="shared" ref="AS44:AY45" si="79">+(S44-71)*113/134</f>
        <v>13.492537313432836</v>
      </c>
      <c r="AT44" s="3">
        <f t="shared" si="79"/>
        <v>9.2761194029850742</v>
      </c>
      <c r="AU44" s="3">
        <f t="shared" si="79"/>
        <v>3.3731343283582089</v>
      </c>
      <c r="AV44" s="3">
        <f t="shared" si="79"/>
        <v>6.7462686567164178</v>
      </c>
      <c r="AW44" s="3">
        <f t="shared" si="79"/>
        <v>4.2164179104477615</v>
      </c>
      <c r="AX44" s="3">
        <f t="shared" si="79"/>
        <v>8.432835820895523</v>
      </c>
      <c r="AY44" s="3">
        <f t="shared" si="79"/>
        <v>8.432835820895523</v>
      </c>
      <c r="BF44" t="b">
        <f t="shared" si="6"/>
        <v>0</v>
      </c>
      <c r="BG44" t="b">
        <f t="shared" si="7"/>
        <v>0</v>
      </c>
      <c r="BH44" t="b">
        <f t="shared" si="8"/>
        <v>0</v>
      </c>
      <c r="BI44" t="b">
        <f t="shared" si="9"/>
        <v>0</v>
      </c>
      <c r="BJ44" t="b">
        <f t="shared" si="10"/>
        <v>0</v>
      </c>
      <c r="BK44" t="b">
        <f t="shared" si="11"/>
        <v>0</v>
      </c>
      <c r="BL44" t="b">
        <f t="shared" si="12"/>
        <v>0</v>
      </c>
      <c r="BM44" t="b">
        <f t="shared" si="13"/>
        <v>0</v>
      </c>
      <c r="BN44" t="b">
        <f t="shared" si="14"/>
        <v>0</v>
      </c>
      <c r="BO44" t="b">
        <f t="shared" si="15"/>
        <v>0</v>
      </c>
      <c r="BP44" t="b">
        <f t="shared" si="16"/>
        <v>0</v>
      </c>
      <c r="BQ44" t="b">
        <f t="shared" si="17"/>
        <v>0</v>
      </c>
      <c r="BR44" t="b">
        <f t="shared" si="18"/>
        <v>0</v>
      </c>
      <c r="BS44" t="b">
        <f t="shared" si="19"/>
        <v>0</v>
      </c>
      <c r="BT44" t="b">
        <f t="shared" si="20"/>
        <v>0</v>
      </c>
      <c r="BU44" t="b">
        <f t="shared" si="21"/>
        <v>1</v>
      </c>
      <c r="BV44" t="b">
        <f t="shared" si="22"/>
        <v>0</v>
      </c>
      <c r="BW44" t="b">
        <f t="shared" si="23"/>
        <v>1</v>
      </c>
      <c r="BX44" t="b">
        <f t="shared" si="24"/>
        <v>0</v>
      </c>
      <c r="BY44" t="b">
        <f t="shared" si="25"/>
        <v>0</v>
      </c>
    </row>
    <row r="45" spans="1:77" ht="16">
      <c r="A45" s="83" t="s">
        <v>54</v>
      </c>
      <c r="B45" s="63">
        <f t="shared" si="70"/>
        <v>7</v>
      </c>
      <c r="C45" s="64">
        <f>SUM(SMALL(AF45:AQ45,{1,2,3,4,5,6}))/6*0.96</f>
        <v>6.4764179104477604</v>
      </c>
      <c r="D45" s="64">
        <f>AVERAGE(SMALL(F45:Y45,{1,2,3,4,5,6}))</f>
        <v>79</v>
      </c>
      <c r="E45" s="65" t="s">
        <v>10</v>
      </c>
      <c r="F45" s="43">
        <v>79</v>
      </c>
      <c r="G45" s="43">
        <v>77</v>
      </c>
      <c r="H45" s="43">
        <v>81</v>
      </c>
      <c r="I45" s="43">
        <v>81</v>
      </c>
      <c r="J45" s="43">
        <v>80</v>
      </c>
      <c r="K45" s="43">
        <v>79</v>
      </c>
      <c r="L45" s="43">
        <v>86</v>
      </c>
      <c r="M45" s="43">
        <v>85</v>
      </c>
      <c r="N45" s="43">
        <v>78</v>
      </c>
      <c r="O45" s="43">
        <v>86</v>
      </c>
      <c r="P45" s="43">
        <v>86</v>
      </c>
      <c r="Q45" s="43">
        <v>85</v>
      </c>
      <c r="R45" s="44"/>
      <c r="S45" s="44"/>
      <c r="T45" s="44"/>
      <c r="U45" s="44"/>
      <c r="V45" s="44"/>
      <c r="W45" s="44"/>
      <c r="X45" s="44"/>
      <c r="Y45" s="44"/>
      <c r="Z45" s="16"/>
      <c r="AA45" s="16"/>
      <c r="AB45" s="19" t="s">
        <v>106</v>
      </c>
      <c r="AC45" s="17"/>
      <c r="AD45" s="17"/>
      <c r="AE45" s="17"/>
      <c r="AF45" s="3">
        <f>+(F45-71)*113/134</f>
        <v>6.7462686567164178</v>
      </c>
      <c r="AG45" s="3">
        <f t="shared" si="76"/>
        <v>5.0597014925373136</v>
      </c>
      <c r="AH45" s="3">
        <f t="shared" si="76"/>
        <v>8.432835820895523</v>
      </c>
      <c r="AI45" s="3">
        <f t="shared" si="78"/>
        <v>8.432835820895523</v>
      </c>
      <c r="AJ45" s="3">
        <f t="shared" si="78"/>
        <v>7.58955223880597</v>
      </c>
      <c r="AK45" s="3">
        <f t="shared" si="78"/>
        <v>6.7462686567164178</v>
      </c>
      <c r="AL45" s="3">
        <f t="shared" si="78"/>
        <v>12.649253731343284</v>
      </c>
      <c r="AM45" s="3">
        <f t="shared" si="78"/>
        <v>11.805970149253731</v>
      </c>
      <c r="AN45" s="3">
        <f t="shared" si="78"/>
        <v>5.9029850746268657</v>
      </c>
      <c r="AO45" s="3">
        <f t="shared" si="78"/>
        <v>12.649253731343284</v>
      </c>
      <c r="AP45" s="3">
        <f t="shared" si="78"/>
        <v>12.649253731343284</v>
      </c>
      <c r="AQ45" s="3">
        <f t="shared" si="78"/>
        <v>11.805970149253731</v>
      </c>
      <c r="AR45" s="3">
        <f t="shared" si="78"/>
        <v>-59.873134328358212</v>
      </c>
      <c r="AS45" s="3">
        <f t="shared" si="79"/>
        <v>-59.873134328358212</v>
      </c>
      <c r="AT45" s="3">
        <f t="shared" si="79"/>
        <v>-59.873134328358212</v>
      </c>
      <c r="AU45" s="3">
        <f t="shared" si="79"/>
        <v>-59.873134328358212</v>
      </c>
      <c r="AV45" s="3">
        <f t="shared" si="79"/>
        <v>-59.873134328358212</v>
      </c>
      <c r="AW45" s="3">
        <f t="shared" si="79"/>
        <v>-59.873134328358212</v>
      </c>
      <c r="AX45" s="3">
        <f t="shared" si="79"/>
        <v>-59.873134328358212</v>
      </c>
      <c r="AY45" s="3">
        <f t="shared" si="79"/>
        <v>-59.873134328358212</v>
      </c>
      <c r="BF45" t="b">
        <f t="shared" si="6"/>
        <v>1</v>
      </c>
      <c r="BG45" t="b">
        <f t="shared" si="7"/>
        <v>1</v>
      </c>
      <c r="BH45" t="b">
        <f t="shared" si="8"/>
        <v>0</v>
      </c>
      <c r="BI45" t="b">
        <f t="shared" si="9"/>
        <v>0</v>
      </c>
      <c r="BJ45" t="b">
        <f t="shared" si="10"/>
        <v>0</v>
      </c>
      <c r="BK45" t="b">
        <f t="shared" si="11"/>
        <v>0</v>
      </c>
      <c r="BL45" t="b">
        <f t="shared" si="12"/>
        <v>0</v>
      </c>
      <c r="BM45" t="b">
        <f t="shared" si="13"/>
        <v>0</v>
      </c>
      <c r="BN45" t="b">
        <f t="shared" si="14"/>
        <v>0</v>
      </c>
      <c r="BO45" t="b">
        <f t="shared" si="15"/>
        <v>0</v>
      </c>
      <c r="BP45" t="b">
        <f t="shared" si="16"/>
        <v>0</v>
      </c>
      <c r="BQ45" t="b">
        <f t="shared" si="17"/>
        <v>0</v>
      </c>
      <c r="BR45" t="b">
        <f t="shared" si="18"/>
        <v>1</v>
      </c>
      <c r="BS45" t="b">
        <f t="shared" si="19"/>
        <v>1</v>
      </c>
      <c r="BT45" t="b">
        <f t="shared" si="20"/>
        <v>1</v>
      </c>
      <c r="BU45" t="b">
        <f t="shared" si="21"/>
        <v>1</v>
      </c>
      <c r="BV45" t="b">
        <f t="shared" si="22"/>
        <v>1</v>
      </c>
      <c r="BW45" t="b">
        <f t="shared" si="23"/>
        <v>1</v>
      </c>
      <c r="BX45" t="b">
        <f t="shared" si="24"/>
        <v>1</v>
      </c>
      <c r="BY45" t="b">
        <f t="shared" si="25"/>
        <v>1</v>
      </c>
    </row>
    <row r="46" spans="1:77" ht="16">
      <c r="A46" s="83" t="s">
        <v>55</v>
      </c>
      <c r="B46" s="63">
        <f t="shared" si="70"/>
        <v>7</v>
      </c>
      <c r="C46" s="64">
        <f>SUM(SMALL(AF46:AY46,{1,2,3,4,5,6,7,8,9,10}))/10*0.96</f>
        <v>8.7483870967741932</v>
      </c>
      <c r="D46" s="64">
        <f>AVERAGE(SMALL(F46:Y46,{1,2,3,4,5,6,7,8,9,10}))</f>
        <v>79</v>
      </c>
      <c r="E46" s="65" t="s">
        <v>21</v>
      </c>
      <c r="F46" s="37">
        <v>84</v>
      </c>
      <c r="G46" s="37">
        <v>83</v>
      </c>
      <c r="H46" s="37">
        <v>81</v>
      </c>
      <c r="I46" s="37">
        <v>84</v>
      </c>
      <c r="J46" s="37">
        <v>78</v>
      </c>
      <c r="K46" s="37">
        <v>80</v>
      </c>
      <c r="L46" s="37">
        <v>75</v>
      </c>
      <c r="M46" s="37">
        <v>80</v>
      </c>
      <c r="N46" s="37">
        <v>82</v>
      </c>
      <c r="O46" s="37">
        <v>78</v>
      </c>
      <c r="P46" s="37">
        <v>77</v>
      </c>
      <c r="Q46" s="37">
        <v>82</v>
      </c>
      <c r="R46" s="37">
        <v>91</v>
      </c>
      <c r="S46" s="37">
        <v>78</v>
      </c>
      <c r="T46" s="37">
        <v>84</v>
      </c>
      <c r="U46" s="37">
        <v>86</v>
      </c>
      <c r="V46" s="37">
        <v>92</v>
      </c>
      <c r="W46" s="37">
        <v>88</v>
      </c>
      <c r="X46" s="37">
        <v>81</v>
      </c>
      <c r="Y46" s="39">
        <v>85</v>
      </c>
      <c r="Z46" s="16" t="s">
        <v>4</v>
      </c>
      <c r="AA46" s="16"/>
      <c r="AB46" s="19" t="s">
        <v>106</v>
      </c>
      <c r="AC46" s="17"/>
      <c r="AD46" s="17"/>
      <c r="AE46" s="17"/>
      <c r="AF46" s="4">
        <f t="shared" ref="AF46:AY46" si="80">+(F46-69)*113/124</f>
        <v>13.669354838709678</v>
      </c>
      <c r="AG46" s="4">
        <f t="shared" si="80"/>
        <v>12.758064516129032</v>
      </c>
      <c r="AH46" s="4">
        <f t="shared" si="80"/>
        <v>10.935483870967742</v>
      </c>
      <c r="AI46" s="4">
        <f t="shared" si="80"/>
        <v>13.669354838709678</v>
      </c>
      <c r="AJ46" s="4">
        <f t="shared" si="80"/>
        <v>8.2016129032258061</v>
      </c>
      <c r="AK46" s="4">
        <f t="shared" si="80"/>
        <v>10.024193548387096</v>
      </c>
      <c r="AL46" s="4">
        <f t="shared" si="80"/>
        <v>5.467741935483871</v>
      </c>
      <c r="AM46" s="4">
        <f t="shared" si="80"/>
        <v>10.024193548387096</v>
      </c>
      <c r="AN46" s="4">
        <f t="shared" si="80"/>
        <v>11.846774193548388</v>
      </c>
      <c r="AO46" s="4">
        <f t="shared" si="80"/>
        <v>8.2016129032258061</v>
      </c>
      <c r="AP46" s="4">
        <f t="shared" si="80"/>
        <v>7.290322580645161</v>
      </c>
      <c r="AQ46" s="4">
        <f t="shared" si="80"/>
        <v>11.846774193548388</v>
      </c>
      <c r="AR46" s="4">
        <f t="shared" si="80"/>
        <v>20.048387096774192</v>
      </c>
      <c r="AS46" s="4">
        <f t="shared" si="80"/>
        <v>8.2016129032258061</v>
      </c>
      <c r="AT46" s="4">
        <f t="shared" si="80"/>
        <v>13.669354838709678</v>
      </c>
      <c r="AU46" s="4">
        <f t="shared" si="80"/>
        <v>15.491935483870968</v>
      </c>
      <c r="AV46" s="4">
        <f t="shared" si="80"/>
        <v>20.95967741935484</v>
      </c>
      <c r="AW46" s="4">
        <f t="shared" si="80"/>
        <v>17.31451612903226</v>
      </c>
      <c r="AX46" s="4">
        <f t="shared" si="80"/>
        <v>10.935483870967742</v>
      </c>
      <c r="AY46" s="4">
        <f t="shared" si="80"/>
        <v>14.580645161290322</v>
      </c>
      <c r="BF46" t="b">
        <f t="shared" si="6"/>
        <v>0</v>
      </c>
      <c r="BG46" t="b">
        <f t="shared" si="7"/>
        <v>0</v>
      </c>
      <c r="BH46" t="b">
        <f t="shared" si="8"/>
        <v>0</v>
      </c>
      <c r="BI46" t="b">
        <f t="shared" si="9"/>
        <v>0</v>
      </c>
      <c r="BJ46" t="b">
        <f t="shared" si="10"/>
        <v>0</v>
      </c>
      <c r="BK46" t="b">
        <f t="shared" si="11"/>
        <v>0</v>
      </c>
      <c r="BL46" t="b">
        <f t="shared" si="12"/>
        <v>1</v>
      </c>
      <c r="BM46" t="b">
        <f t="shared" si="13"/>
        <v>0</v>
      </c>
      <c r="BN46" t="b">
        <f t="shared" si="14"/>
        <v>0</v>
      </c>
      <c r="BO46" t="b">
        <f t="shared" si="15"/>
        <v>0</v>
      </c>
      <c r="BP46" t="b">
        <f t="shared" si="16"/>
        <v>1</v>
      </c>
      <c r="BQ46" t="b">
        <f t="shared" si="17"/>
        <v>0</v>
      </c>
      <c r="BR46" t="b">
        <f t="shared" si="18"/>
        <v>0</v>
      </c>
      <c r="BS46" t="b">
        <f t="shared" si="19"/>
        <v>0</v>
      </c>
      <c r="BT46" t="b">
        <f t="shared" si="20"/>
        <v>0</v>
      </c>
      <c r="BU46" t="b">
        <f t="shared" si="21"/>
        <v>0</v>
      </c>
      <c r="BV46" t="b">
        <f t="shared" si="22"/>
        <v>0</v>
      </c>
      <c r="BW46" t="b">
        <f t="shared" si="23"/>
        <v>0</v>
      </c>
      <c r="BX46" t="b">
        <f t="shared" si="24"/>
        <v>0</v>
      </c>
      <c r="BY46" t="b">
        <f t="shared" si="25"/>
        <v>0</v>
      </c>
    </row>
    <row r="47" spans="1:77" s="2" customFormat="1" ht="16">
      <c r="A47" s="83" t="s">
        <v>53</v>
      </c>
      <c r="B47" s="63">
        <f t="shared" si="70"/>
        <v>7.4000000000000057</v>
      </c>
      <c r="C47" s="64">
        <f>SUM(SMALL(AF47:AY47,{1,2,3,4,5,6,7,8,9,10}))/10*0.96</f>
        <v>6.8002388059701495</v>
      </c>
      <c r="D47" s="64">
        <f>AVERAGE(SMALL(F47:Y47,{1,2,3,4,5,6,7,8,9,10}))</f>
        <v>79.400000000000006</v>
      </c>
      <c r="E47" s="65" t="s">
        <v>10</v>
      </c>
      <c r="F47" s="37">
        <v>89</v>
      </c>
      <c r="G47" s="37">
        <v>81</v>
      </c>
      <c r="H47" s="37">
        <v>80</v>
      </c>
      <c r="I47" s="37">
        <v>78</v>
      </c>
      <c r="J47" s="37">
        <v>79</v>
      </c>
      <c r="K47" s="37">
        <v>83</v>
      </c>
      <c r="L47" s="37">
        <v>77</v>
      </c>
      <c r="M47" s="37">
        <v>86</v>
      </c>
      <c r="N47" s="37">
        <v>85</v>
      </c>
      <c r="O47" s="37">
        <v>81</v>
      </c>
      <c r="P47" s="37">
        <v>87</v>
      </c>
      <c r="Q47" s="37">
        <v>89</v>
      </c>
      <c r="R47" s="37">
        <v>82</v>
      </c>
      <c r="S47" s="37">
        <v>85</v>
      </c>
      <c r="T47" s="37">
        <v>80</v>
      </c>
      <c r="U47" s="41">
        <v>77</v>
      </c>
      <c r="V47" s="41">
        <v>79</v>
      </c>
      <c r="W47" s="41">
        <v>88</v>
      </c>
      <c r="X47" s="41">
        <v>83</v>
      </c>
      <c r="Y47" s="41">
        <v>90</v>
      </c>
      <c r="Z47" s="16" t="s">
        <v>3</v>
      </c>
      <c r="AA47" s="16"/>
      <c r="AB47" s="19" t="s">
        <v>106</v>
      </c>
      <c r="AC47" s="17"/>
      <c r="AD47" s="17"/>
      <c r="AE47" s="17"/>
      <c r="AF47" s="3">
        <f t="shared" ref="AF47:AO48" si="81">+(F47-71)*113/134</f>
        <v>15.17910447761194</v>
      </c>
      <c r="AG47" s="3">
        <f t="shared" si="81"/>
        <v>8.432835820895523</v>
      </c>
      <c r="AH47" s="3">
        <f t="shared" si="81"/>
        <v>7.58955223880597</v>
      </c>
      <c r="AI47" s="3">
        <f t="shared" si="81"/>
        <v>5.9029850746268657</v>
      </c>
      <c r="AJ47" s="3">
        <f t="shared" si="81"/>
        <v>6.7462686567164178</v>
      </c>
      <c r="AK47" s="3">
        <f t="shared" si="81"/>
        <v>10.119402985074627</v>
      </c>
      <c r="AL47" s="3">
        <f t="shared" si="81"/>
        <v>5.0597014925373136</v>
      </c>
      <c r="AM47" s="3">
        <f t="shared" si="81"/>
        <v>12.649253731343284</v>
      </c>
      <c r="AN47" s="3">
        <f t="shared" si="81"/>
        <v>11.805970149253731</v>
      </c>
      <c r="AO47" s="3">
        <f t="shared" si="81"/>
        <v>8.432835820895523</v>
      </c>
      <c r="AP47" s="3">
        <f t="shared" ref="AP47:AY48" si="82">+(P47-71)*113/134</f>
        <v>13.492537313432836</v>
      </c>
      <c r="AQ47" s="3">
        <f t="shared" si="82"/>
        <v>15.17910447761194</v>
      </c>
      <c r="AR47" s="3">
        <f t="shared" si="82"/>
        <v>9.2761194029850742</v>
      </c>
      <c r="AS47" s="3">
        <f t="shared" si="82"/>
        <v>11.805970149253731</v>
      </c>
      <c r="AT47" s="3">
        <f t="shared" si="82"/>
        <v>7.58955223880597</v>
      </c>
      <c r="AU47" s="3">
        <f t="shared" si="82"/>
        <v>5.0597014925373136</v>
      </c>
      <c r="AV47" s="3">
        <f t="shared" si="82"/>
        <v>6.7462686567164178</v>
      </c>
      <c r="AW47" s="3">
        <f t="shared" si="82"/>
        <v>14.335820895522389</v>
      </c>
      <c r="AX47" s="3">
        <f t="shared" si="82"/>
        <v>10.119402985074627</v>
      </c>
      <c r="AY47" s="3">
        <f t="shared" si="82"/>
        <v>16.022388059701491</v>
      </c>
      <c r="BF47" t="b">
        <f t="shared" si="6"/>
        <v>0</v>
      </c>
      <c r="BG47" t="b">
        <f t="shared" si="7"/>
        <v>0</v>
      </c>
      <c r="BH47" t="b">
        <f t="shared" si="8"/>
        <v>0</v>
      </c>
      <c r="BI47" t="b">
        <f t="shared" si="9"/>
        <v>0</v>
      </c>
      <c r="BJ47" t="b">
        <f t="shared" si="10"/>
        <v>0</v>
      </c>
      <c r="BK47" t="b">
        <f t="shared" si="11"/>
        <v>0</v>
      </c>
      <c r="BL47" t="b">
        <f t="shared" si="12"/>
        <v>1</v>
      </c>
      <c r="BM47" t="b">
        <f t="shared" si="13"/>
        <v>0</v>
      </c>
      <c r="BN47" t="b">
        <f t="shared" si="14"/>
        <v>0</v>
      </c>
      <c r="BO47" t="b">
        <f t="shared" si="15"/>
        <v>0</v>
      </c>
      <c r="BP47" t="b">
        <f t="shared" si="16"/>
        <v>0</v>
      </c>
      <c r="BQ47" t="b">
        <f t="shared" si="17"/>
        <v>0</v>
      </c>
      <c r="BR47" t="b">
        <f t="shared" si="18"/>
        <v>0</v>
      </c>
      <c r="BS47" t="b">
        <f t="shared" si="19"/>
        <v>0</v>
      </c>
      <c r="BT47" t="b">
        <f t="shared" si="20"/>
        <v>0</v>
      </c>
      <c r="BU47" t="b">
        <f t="shared" si="21"/>
        <v>1</v>
      </c>
      <c r="BV47" t="b">
        <f t="shared" si="22"/>
        <v>0</v>
      </c>
      <c r="BW47" t="b">
        <f t="shared" si="23"/>
        <v>0</v>
      </c>
      <c r="BX47" t="b">
        <f t="shared" si="24"/>
        <v>0</v>
      </c>
      <c r="BY47" t="b">
        <f t="shared" si="25"/>
        <v>0</v>
      </c>
    </row>
    <row r="48" spans="1:77" ht="16">
      <c r="A48" s="83" t="s">
        <v>58</v>
      </c>
      <c r="B48" s="63">
        <f t="shared" si="70"/>
        <v>7.5</v>
      </c>
      <c r="C48" s="64">
        <f>SUM(SMALL(AF48:AI48,{1,2}))/2*0.96</f>
        <v>6.8811940298507466</v>
      </c>
      <c r="D48" s="64">
        <f>AVERAGE(SMALL(F48:Y48,{1,2}))</f>
        <v>79.5</v>
      </c>
      <c r="E48" s="65" t="s">
        <v>10</v>
      </c>
      <c r="F48" s="43">
        <v>87</v>
      </c>
      <c r="G48" s="43">
        <v>83</v>
      </c>
      <c r="H48" s="43">
        <v>76</v>
      </c>
      <c r="I48" s="43">
        <v>90</v>
      </c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16"/>
      <c r="AA48" s="16"/>
      <c r="AB48" s="19" t="s">
        <v>106</v>
      </c>
      <c r="AC48" s="17"/>
      <c r="AD48" s="17"/>
      <c r="AE48" s="17"/>
      <c r="AF48" s="3">
        <f t="shared" si="81"/>
        <v>13.492537313432836</v>
      </c>
      <c r="AG48" s="3">
        <f t="shared" si="81"/>
        <v>10.119402985074627</v>
      </c>
      <c r="AH48" s="3">
        <f t="shared" si="81"/>
        <v>4.2164179104477615</v>
      </c>
      <c r="AI48" s="3">
        <f t="shared" si="81"/>
        <v>16.022388059701491</v>
      </c>
      <c r="AJ48" s="3">
        <f t="shared" si="81"/>
        <v>-59.873134328358212</v>
      </c>
      <c r="AK48" s="3">
        <f t="shared" si="81"/>
        <v>-59.873134328358212</v>
      </c>
      <c r="AL48" s="3">
        <f t="shared" si="81"/>
        <v>-59.873134328358212</v>
      </c>
      <c r="AM48" s="3">
        <f t="shared" si="81"/>
        <v>-59.873134328358212</v>
      </c>
      <c r="AN48" s="3">
        <f t="shared" si="81"/>
        <v>-59.873134328358212</v>
      </c>
      <c r="AO48" s="3">
        <f t="shared" si="81"/>
        <v>-59.873134328358212</v>
      </c>
      <c r="AP48" s="3">
        <f t="shared" si="82"/>
        <v>-59.873134328358212</v>
      </c>
      <c r="AQ48" s="3">
        <f t="shared" si="82"/>
        <v>-59.873134328358212</v>
      </c>
      <c r="AR48" s="3">
        <f t="shared" si="82"/>
        <v>-59.873134328358212</v>
      </c>
      <c r="AS48" s="3">
        <f t="shared" si="82"/>
        <v>-59.873134328358212</v>
      </c>
      <c r="AT48" s="3">
        <f t="shared" si="82"/>
        <v>-59.873134328358212</v>
      </c>
      <c r="AU48" s="3">
        <f t="shared" si="82"/>
        <v>-59.873134328358212</v>
      </c>
      <c r="AV48" s="3">
        <f t="shared" si="82"/>
        <v>-59.873134328358212</v>
      </c>
      <c r="AW48" s="3">
        <f t="shared" si="82"/>
        <v>-59.873134328358212</v>
      </c>
      <c r="AX48" s="3">
        <f t="shared" si="82"/>
        <v>-59.873134328358212</v>
      </c>
      <c r="AY48" s="3">
        <f t="shared" si="82"/>
        <v>-59.873134328358212</v>
      </c>
      <c r="BF48" t="e">
        <f t="shared" si="6"/>
        <v>#NUM!</v>
      </c>
      <c r="BG48" t="b">
        <f t="shared" si="7"/>
        <v>0</v>
      </c>
      <c r="BH48" t="b">
        <f t="shared" si="8"/>
        <v>1</v>
      </c>
      <c r="BI48" t="b">
        <f t="shared" si="9"/>
        <v>0</v>
      </c>
      <c r="BJ48" t="b">
        <f t="shared" si="10"/>
        <v>1</v>
      </c>
      <c r="BK48" t="b">
        <f t="shared" si="11"/>
        <v>1</v>
      </c>
      <c r="BL48" t="b">
        <f t="shared" si="12"/>
        <v>1</v>
      </c>
      <c r="BM48" t="b">
        <f t="shared" si="13"/>
        <v>1</v>
      </c>
      <c r="BN48" t="b">
        <f t="shared" si="14"/>
        <v>1</v>
      </c>
      <c r="BO48" t="b">
        <f t="shared" si="15"/>
        <v>1</v>
      </c>
      <c r="BP48" t="b">
        <f t="shared" si="16"/>
        <v>1</v>
      </c>
      <c r="BQ48" t="b">
        <f t="shared" si="17"/>
        <v>1</v>
      </c>
      <c r="BR48" t="b">
        <f t="shared" si="18"/>
        <v>1</v>
      </c>
      <c r="BS48" t="b">
        <f t="shared" si="19"/>
        <v>1</v>
      </c>
      <c r="BT48" t="b">
        <f t="shared" si="20"/>
        <v>1</v>
      </c>
      <c r="BU48" t="b">
        <f t="shared" si="21"/>
        <v>1</v>
      </c>
      <c r="BV48" t="b">
        <f t="shared" si="22"/>
        <v>1</v>
      </c>
      <c r="BW48" t="b">
        <f t="shared" si="23"/>
        <v>1</v>
      </c>
      <c r="BX48" t="b">
        <f t="shared" si="24"/>
        <v>1</v>
      </c>
      <c r="BY48" t="b">
        <f t="shared" si="25"/>
        <v>1</v>
      </c>
    </row>
    <row r="49" spans="1:77" ht="16">
      <c r="A49" s="84" t="s">
        <v>62</v>
      </c>
      <c r="B49" s="63">
        <f t="shared" si="70"/>
        <v>7.5</v>
      </c>
      <c r="C49" s="64">
        <f>SUM(SMALL(AF49:AY49,{1,2,3,4,5,6,7,8,9,10}))/10*0.96</f>
        <v>9.185806451612903</v>
      </c>
      <c r="D49" s="64">
        <f>AVERAGE(SMALL(F49:Y49,{1,2,3,4,5,6,7,8,9,10}))</f>
        <v>79.5</v>
      </c>
      <c r="E49" s="67" t="s">
        <v>21</v>
      </c>
      <c r="F49" s="37">
        <v>78</v>
      </c>
      <c r="G49" s="37">
        <v>81</v>
      </c>
      <c r="H49" s="37">
        <v>78</v>
      </c>
      <c r="I49" s="37">
        <v>81</v>
      </c>
      <c r="J49" s="37">
        <v>86</v>
      </c>
      <c r="K49" s="37">
        <v>90</v>
      </c>
      <c r="L49" s="37">
        <v>81</v>
      </c>
      <c r="M49" s="37">
        <v>83</v>
      </c>
      <c r="N49" s="37">
        <v>80</v>
      </c>
      <c r="O49" s="37">
        <v>85</v>
      </c>
      <c r="P49" s="37">
        <v>90</v>
      </c>
      <c r="Q49" s="37">
        <v>89</v>
      </c>
      <c r="R49" s="37">
        <v>80</v>
      </c>
      <c r="S49" s="37">
        <v>83</v>
      </c>
      <c r="T49" s="37">
        <v>77</v>
      </c>
      <c r="U49" s="37">
        <v>83</v>
      </c>
      <c r="V49" s="37">
        <v>81</v>
      </c>
      <c r="W49" s="38">
        <v>84</v>
      </c>
      <c r="X49" s="38">
        <v>78</v>
      </c>
      <c r="Y49" s="39">
        <v>83</v>
      </c>
      <c r="Z49" s="16" t="s">
        <v>4</v>
      </c>
      <c r="AA49" s="16"/>
      <c r="AB49" s="19" t="s">
        <v>106</v>
      </c>
      <c r="AC49" s="17"/>
      <c r="AD49" s="17"/>
      <c r="AE49" s="17"/>
      <c r="AF49" s="4">
        <f t="shared" ref="AF49:AY49" si="83">+(F49-69)*113/124</f>
        <v>8.2016129032258061</v>
      </c>
      <c r="AG49" s="4">
        <f t="shared" si="83"/>
        <v>10.935483870967742</v>
      </c>
      <c r="AH49" s="4">
        <f t="shared" si="83"/>
        <v>8.2016129032258061</v>
      </c>
      <c r="AI49" s="4">
        <f t="shared" si="83"/>
        <v>10.935483870967742</v>
      </c>
      <c r="AJ49" s="4">
        <f t="shared" si="83"/>
        <v>15.491935483870968</v>
      </c>
      <c r="AK49" s="4">
        <f t="shared" si="83"/>
        <v>19.137096774193548</v>
      </c>
      <c r="AL49" s="4">
        <f t="shared" si="83"/>
        <v>10.935483870967742</v>
      </c>
      <c r="AM49" s="4">
        <f t="shared" si="83"/>
        <v>12.758064516129032</v>
      </c>
      <c r="AN49" s="4">
        <f t="shared" si="83"/>
        <v>10.024193548387096</v>
      </c>
      <c r="AO49" s="4">
        <f t="shared" si="83"/>
        <v>14.580645161290322</v>
      </c>
      <c r="AP49" s="4">
        <f t="shared" si="83"/>
        <v>19.137096774193548</v>
      </c>
      <c r="AQ49" s="4">
        <f t="shared" si="83"/>
        <v>18.225806451612904</v>
      </c>
      <c r="AR49" s="4">
        <f t="shared" si="83"/>
        <v>10.024193548387096</v>
      </c>
      <c r="AS49" s="4">
        <f t="shared" si="83"/>
        <v>12.758064516129032</v>
      </c>
      <c r="AT49" s="4">
        <f t="shared" si="83"/>
        <v>7.290322580645161</v>
      </c>
      <c r="AU49" s="4">
        <f t="shared" si="83"/>
        <v>12.758064516129032</v>
      </c>
      <c r="AV49" s="4">
        <f t="shared" si="83"/>
        <v>10.935483870967742</v>
      </c>
      <c r="AW49" s="4">
        <f t="shared" si="83"/>
        <v>13.669354838709678</v>
      </c>
      <c r="AX49" s="4">
        <f t="shared" si="83"/>
        <v>8.2016129032258061</v>
      </c>
      <c r="AY49" s="4">
        <f t="shared" si="83"/>
        <v>12.758064516129032</v>
      </c>
      <c r="BF49" t="b">
        <f t="shared" si="6"/>
        <v>1</v>
      </c>
      <c r="BG49" t="b">
        <f t="shared" si="7"/>
        <v>0</v>
      </c>
      <c r="BH49" t="b">
        <f t="shared" si="8"/>
        <v>0</v>
      </c>
      <c r="BI49" t="b">
        <f t="shared" si="9"/>
        <v>0</v>
      </c>
      <c r="BJ49" t="b">
        <f t="shared" si="10"/>
        <v>0</v>
      </c>
      <c r="BK49" t="b">
        <f t="shared" si="11"/>
        <v>0</v>
      </c>
      <c r="BL49" t="b">
        <f t="shared" si="12"/>
        <v>0</v>
      </c>
      <c r="BM49" t="b">
        <f t="shared" si="13"/>
        <v>0</v>
      </c>
      <c r="BN49" t="b">
        <f t="shared" si="14"/>
        <v>0</v>
      </c>
      <c r="BO49" t="b">
        <f t="shared" si="15"/>
        <v>0</v>
      </c>
      <c r="BP49" t="b">
        <f t="shared" si="16"/>
        <v>0</v>
      </c>
      <c r="BQ49" t="b">
        <f t="shared" si="17"/>
        <v>0</v>
      </c>
      <c r="BR49" t="b">
        <f t="shared" si="18"/>
        <v>0</v>
      </c>
      <c r="BS49" t="b">
        <f t="shared" si="19"/>
        <v>0</v>
      </c>
      <c r="BT49" t="b">
        <f t="shared" si="20"/>
        <v>1</v>
      </c>
      <c r="BU49" t="b">
        <f t="shared" si="21"/>
        <v>0</v>
      </c>
      <c r="BV49" t="b">
        <f t="shared" si="22"/>
        <v>0</v>
      </c>
      <c r="BW49" t="b">
        <f t="shared" si="23"/>
        <v>0</v>
      </c>
      <c r="BX49" t="b">
        <f t="shared" si="24"/>
        <v>0</v>
      </c>
      <c r="BY49" t="b">
        <f t="shared" si="25"/>
        <v>0</v>
      </c>
    </row>
    <row r="50" spans="1:77" ht="16">
      <c r="A50" s="83" t="s">
        <v>59</v>
      </c>
      <c r="B50" s="63">
        <f t="shared" si="70"/>
        <v>7.5999999999999943</v>
      </c>
      <c r="C50" s="64">
        <f>SUM(SMALL(AF50:AY50,{1,2,3,4,5,6,7,8,9,10}))/10*0.96</f>
        <v>6.9621492537313427</v>
      </c>
      <c r="D50" s="64">
        <f>AVERAGE(SMALL(F50:Y50,{1,2,3,4,5,6,7,8,9,10}))</f>
        <v>79.599999999999994</v>
      </c>
      <c r="E50" s="65" t="s">
        <v>10</v>
      </c>
      <c r="F50" s="43">
        <v>83</v>
      </c>
      <c r="G50" s="43">
        <v>77</v>
      </c>
      <c r="H50" s="43">
        <v>78</v>
      </c>
      <c r="I50" s="43">
        <v>77</v>
      </c>
      <c r="J50" s="43">
        <v>95</v>
      </c>
      <c r="K50" s="43">
        <v>81</v>
      </c>
      <c r="L50" s="43">
        <v>81</v>
      </c>
      <c r="M50" s="43">
        <v>83</v>
      </c>
      <c r="N50" s="43">
        <v>79</v>
      </c>
      <c r="O50" s="43">
        <v>81</v>
      </c>
      <c r="P50" s="43">
        <v>81</v>
      </c>
      <c r="Q50" s="37">
        <v>84</v>
      </c>
      <c r="R50" s="37">
        <v>92</v>
      </c>
      <c r="S50" s="37">
        <v>87</v>
      </c>
      <c r="T50" s="37">
        <v>80</v>
      </c>
      <c r="U50" s="37">
        <v>89</v>
      </c>
      <c r="V50" s="37">
        <v>88</v>
      </c>
      <c r="W50" s="37">
        <v>91</v>
      </c>
      <c r="X50" s="37">
        <v>81</v>
      </c>
      <c r="Y50" s="37">
        <v>95</v>
      </c>
      <c r="Z50" s="16"/>
      <c r="AA50" s="16"/>
      <c r="AB50" s="19" t="s">
        <v>106</v>
      </c>
      <c r="AC50" s="17"/>
      <c r="AD50" s="17"/>
      <c r="AE50" s="17"/>
      <c r="AF50" s="3">
        <f t="shared" ref="AF50:AO51" si="84">+(F50-71)*113/134</f>
        <v>10.119402985074627</v>
      </c>
      <c r="AG50" s="3">
        <f t="shared" si="84"/>
        <v>5.0597014925373136</v>
      </c>
      <c r="AH50" s="3">
        <f t="shared" si="84"/>
        <v>5.9029850746268657</v>
      </c>
      <c r="AI50" s="3">
        <f t="shared" si="84"/>
        <v>5.0597014925373136</v>
      </c>
      <c r="AJ50" s="3">
        <f t="shared" si="84"/>
        <v>20.238805970149254</v>
      </c>
      <c r="AK50" s="3">
        <f t="shared" si="84"/>
        <v>8.432835820895523</v>
      </c>
      <c r="AL50" s="3">
        <f t="shared" si="84"/>
        <v>8.432835820895523</v>
      </c>
      <c r="AM50" s="3">
        <f t="shared" si="84"/>
        <v>10.119402985074627</v>
      </c>
      <c r="AN50" s="3">
        <f t="shared" si="84"/>
        <v>6.7462686567164178</v>
      </c>
      <c r="AO50" s="3">
        <f t="shared" si="84"/>
        <v>8.432835820895523</v>
      </c>
      <c r="AP50" s="3">
        <f t="shared" ref="AP50:AY51" si="85">+(P50-71)*113/134</f>
        <v>8.432835820895523</v>
      </c>
      <c r="AQ50" s="3">
        <f t="shared" si="85"/>
        <v>10.962686567164178</v>
      </c>
      <c r="AR50" s="3">
        <f t="shared" si="85"/>
        <v>17.708955223880597</v>
      </c>
      <c r="AS50" s="3">
        <f t="shared" si="85"/>
        <v>13.492537313432836</v>
      </c>
      <c r="AT50" s="3">
        <f t="shared" si="85"/>
        <v>7.58955223880597</v>
      </c>
      <c r="AU50" s="3">
        <f t="shared" si="85"/>
        <v>15.17910447761194</v>
      </c>
      <c r="AV50" s="3">
        <f t="shared" si="85"/>
        <v>14.335820895522389</v>
      </c>
      <c r="AW50" s="3">
        <f t="shared" si="85"/>
        <v>16.865671641791046</v>
      </c>
      <c r="AX50" s="3">
        <f t="shared" si="85"/>
        <v>8.432835820895523</v>
      </c>
      <c r="AY50" s="3">
        <f t="shared" si="85"/>
        <v>20.238805970149254</v>
      </c>
      <c r="BF50" t="b">
        <f t="shared" si="6"/>
        <v>0</v>
      </c>
      <c r="BG50" t="b">
        <f t="shared" si="7"/>
        <v>1</v>
      </c>
      <c r="BH50" t="b">
        <f t="shared" si="8"/>
        <v>0</v>
      </c>
      <c r="BI50" t="b">
        <f t="shared" si="9"/>
        <v>1</v>
      </c>
      <c r="BJ50" t="b">
        <f t="shared" si="10"/>
        <v>0</v>
      </c>
      <c r="BK50" t="b">
        <f t="shared" si="11"/>
        <v>0</v>
      </c>
      <c r="BL50" t="b">
        <f t="shared" si="12"/>
        <v>0</v>
      </c>
      <c r="BM50" t="b">
        <f t="shared" si="13"/>
        <v>0</v>
      </c>
      <c r="BN50" t="b">
        <f t="shared" si="14"/>
        <v>0</v>
      </c>
      <c r="BO50" t="b">
        <f t="shared" si="15"/>
        <v>0</v>
      </c>
      <c r="BP50" t="b">
        <f t="shared" si="16"/>
        <v>0</v>
      </c>
      <c r="BQ50" t="b">
        <f t="shared" si="17"/>
        <v>0</v>
      </c>
      <c r="BR50" t="b">
        <f t="shared" si="18"/>
        <v>0</v>
      </c>
      <c r="BS50" t="b">
        <f t="shared" si="19"/>
        <v>0</v>
      </c>
      <c r="BT50" t="b">
        <f t="shared" si="20"/>
        <v>0</v>
      </c>
      <c r="BU50" t="b">
        <f t="shared" si="21"/>
        <v>0</v>
      </c>
      <c r="BV50" t="b">
        <f t="shared" si="22"/>
        <v>0</v>
      </c>
      <c r="BW50" t="b">
        <f t="shared" si="23"/>
        <v>0</v>
      </c>
      <c r="BX50" t="b">
        <f t="shared" si="24"/>
        <v>0</v>
      </c>
      <c r="BY50" t="b">
        <f t="shared" si="25"/>
        <v>0</v>
      </c>
    </row>
    <row r="51" spans="1:77" s="2" customFormat="1" ht="16">
      <c r="A51" s="84" t="s">
        <v>57</v>
      </c>
      <c r="B51" s="63">
        <f t="shared" si="70"/>
        <v>7.7000000000000028</v>
      </c>
      <c r="C51" s="64">
        <f>SUM(SMALL(AF51:AY51,{1,2,3,4,5,6,7,8,9,10}))/10*0.96</f>
        <v>7.0431044776119389</v>
      </c>
      <c r="D51" s="64">
        <f>AVERAGE(SMALL(F51:X51,{1,2,3,4,5,6,7,8,9,10}))</f>
        <v>79.7</v>
      </c>
      <c r="E51" s="67" t="s">
        <v>21</v>
      </c>
      <c r="F51" s="37">
        <v>84</v>
      </c>
      <c r="G51" s="37">
        <v>79</v>
      </c>
      <c r="H51" s="37">
        <v>79</v>
      </c>
      <c r="I51" s="37">
        <v>81</v>
      </c>
      <c r="J51" s="37">
        <v>83</v>
      </c>
      <c r="K51" s="37">
        <v>83</v>
      </c>
      <c r="L51" s="37">
        <v>82</v>
      </c>
      <c r="M51" s="37">
        <v>83</v>
      </c>
      <c r="N51" s="37">
        <v>81</v>
      </c>
      <c r="O51" s="37">
        <v>84</v>
      </c>
      <c r="P51" s="37">
        <v>78</v>
      </c>
      <c r="Q51" s="37">
        <v>79</v>
      </c>
      <c r="R51" s="37">
        <v>78</v>
      </c>
      <c r="S51" s="37">
        <v>83</v>
      </c>
      <c r="T51" s="37">
        <v>84</v>
      </c>
      <c r="U51" s="37">
        <v>89</v>
      </c>
      <c r="V51" s="37">
        <v>81</v>
      </c>
      <c r="W51" s="38">
        <v>79</v>
      </c>
      <c r="X51" s="39">
        <v>86</v>
      </c>
      <c r="Y51" s="39">
        <v>84</v>
      </c>
      <c r="Z51" s="16" t="s">
        <v>4</v>
      </c>
      <c r="AA51" s="16"/>
      <c r="AB51" s="19" t="s">
        <v>106</v>
      </c>
      <c r="AC51" s="17"/>
      <c r="AD51" s="17"/>
      <c r="AE51" s="17"/>
      <c r="AF51" s="4">
        <f t="shared" si="84"/>
        <v>10.962686567164178</v>
      </c>
      <c r="AG51" s="4">
        <f t="shared" si="84"/>
        <v>6.7462686567164178</v>
      </c>
      <c r="AH51" s="4">
        <f t="shared" si="84"/>
        <v>6.7462686567164178</v>
      </c>
      <c r="AI51" s="4">
        <f t="shared" si="84"/>
        <v>8.432835820895523</v>
      </c>
      <c r="AJ51" s="4">
        <f t="shared" si="84"/>
        <v>10.119402985074627</v>
      </c>
      <c r="AK51" s="4">
        <f t="shared" si="84"/>
        <v>10.119402985074627</v>
      </c>
      <c r="AL51" s="4">
        <f t="shared" si="84"/>
        <v>9.2761194029850742</v>
      </c>
      <c r="AM51" s="4">
        <f t="shared" si="84"/>
        <v>10.119402985074627</v>
      </c>
      <c r="AN51" s="4">
        <f t="shared" si="84"/>
        <v>8.432835820895523</v>
      </c>
      <c r="AO51" s="4">
        <f t="shared" si="84"/>
        <v>10.962686567164178</v>
      </c>
      <c r="AP51" s="4">
        <f t="shared" si="85"/>
        <v>5.9029850746268657</v>
      </c>
      <c r="AQ51" s="4">
        <f t="shared" si="85"/>
        <v>6.7462686567164178</v>
      </c>
      <c r="AR51" s="4">
        <f t="shared" si="85"/>
        <v>5.9029850746268657</v>
      </c>
      <c r="AS51" s="4">
        <f t="shared" si="85"/>
        <v>10.119402985074627</v>
      </c>
      <c r="AT51" s="4">
        <f t="shared" si="85"/>
        <v>10.962686567164178</v>
      </c>
      <c r="AU51" s="4">
        <f t="shared" si="85"/>
        <v>15.17910447761194</v>
      </c>
      <c r="AV51" s="4">
        <f t="shared" si="85"/>
        <v>8.432835820895523</v>
      </c>
      <c r="AW51" s="4">
        <f t="shared" si="85"/>
        <v>6.7462686567164178</v>
      </c>
      <c r="AX51" s="4">
        <f t="shared" si="85"/>
        <v>12.649253731343284</v>
      </c>
      <c r="AY51" s="4">
        <f t="shared" si="85"/>
        <v>10.962686567164178</v>
      </c>
      <c r="BF51" t="b">
        <f t="shared" si="6"/>
        <v>0</v>
      </c>
      <c r="BG51" t="b">
        <f t="shared" si="7"/>
        <v>0</v>
      </c>
      <c r="BH51" t="b">
        <f t="shared" si="8"/>
        <v>0</v>
      </c>
      <c r="BI51" t="b">
        <f t="shared" si="9"/>
        <v>0</v>
      </c>
      <c r="BJ51" t="b">
        <f t="shared" si="10"/>
        <v>0</v>
      </c>
      <c r="BK51" t="b">
        <f t="shared" si="11"/>
        <v>0</v>
      </c>
      <c r="BL51" t="b">
        <f t="shared" si="12"/>
        <v>0</v>
      </c>
      <c r="BM51" t="b">
        <f t="shared" si="13"/>
        <v>0</v>
      </c>
      <c r="BN51" t="b">
        <f t="shared" si="14"/>
        <v>0</v>
      </c>
      <c r="BO51" t="b">
        <f t="shared" si="15"/>
        <v>0</v>
      </c>
      <c r="BP51" t="b">
        <f t="shared" si="16"/>
        <v>0</v>
      </c>
      <c r="BQ51" t="b">
        <f t="shared" si="17"/>
        <v>0</v>
      </c>
      <c r="BR51" t="b">
        <f t="shared" si="18"/>
        <v>0</v>
      </c>
      <c r="BS51" t="b">
        <f t="shared" si="19"/>
        <v>0</v>
      </c>
      <c r="BT51" t="b">
        <f t="shared" si="20"/>
        <v>0</v>
      </c>
      <c r="BU51" t="b">
        <f t="shared" si="21"/>
        <v>0</v>
      </c>
      <c r="BV51" t="b">
        <f t="shared" si="22"/>
        <v>0</v>
      </c>
      <c r="BW51" t="b">
        <f t="shared" si="23"/>
        <v>0</v>
      </c>
      <c r="BX51" t="b">
        <f t="shared" si="24"/>
        <v>0</v>
      </c>
      <c r="BY51" t="b">
        <f t="shared" si="25"/>
        <v>0</v>
      </c>
    </row>
    <row r="52" spans="1:77" ht="16">
      <c r="A52" s="83" t="s">
        <v>60</v>
      </c>
      <c r="B52" s="63">
        <f t="shared" si="70"/>
        <v>7.7000000000000028</v>
      </c>
      <c r="C52" s="64">
        <f>SUM(SMALL(AF52:AY52,{1,2,3,4,5,6,7,8,9,10}))/10*0.96</f>
        <v>9.3607741935483855</v>
      </c>
      <c r="D52" s="64">
        <f>AVERAGE(SMALL(F52:Y52,{1,2,3,4,5,6,7,8,9,10}))</f>
        <v>79.7</v>
      </c>
      <c r="E52" s="65" t="s">
        <v>21</v>
      </c>
      <c r="F52" s="43">
        <v>81</v>
      </c>
      <c r="G52" s="43">
        <v>79</v>
      </c>
      <c r="H52" s="43">
        <v>76</v>
      </c>
      <c r="I52" s="43">
        <v>78</v>
      </c>
      <c r="J52" s="45">
        <v>93</v>
      </c>
      <c r="K52" s="43">
        <v>81</v>
      </c>
      <c r="L52" s="43">
        <v>83</v>
      </c>
      <c r="M52" s="43">
        <v>85</v>
      </c>
      <c r="N52" s="43">
        <v>82</v>
      </c>
      <c r="O52" s="43">
        <v>85</v>
      </c>
      <c r="P52" s="43">
        <v>78</v>
      </c>
      <c r="Q52" s="37">
        <v>82</v>
      </c>
      <c r="R52" s="37">
        <v>92</v>
      </c>
      <c r="S52" s="37">
        <v>91</v>
      </c>
      <c r="T52" s="37">
        <v>78</v>
      </c>
      <c r="U52" s="37">
        <v>82</v>
      </c>
      <c r="V52" s="37">
        <v>84</v>
      </c>
      <c r="W52" s="37">
        <v>82</v>
      </c>
      <c r="X52" s="37">
        <v>83</v>
      </c>
      <c r="Y52" s="37">
        <v>90</v>
      </c>
      <c r="Z52" s="16"/>
      <c r="AA52" s="16"/>
      <c r="AB52" s="19" t="s">
        <v>106</v>
      </c>
      <c r="AC52" s="17"/>
      <c r="AD52" s="17"/>
      <c r="AE52" s="17"/>
      <c r="AF52" s="4">
        <f t="shared" ref="AF52:AY52" si="86">+(F52-69)*113/124</f>
        <v>10.935483870967742</v>
      </c>
      <c r="AG52" s="4">
        <f t="shared" si="86"/>
        <v>9.112903225806452</v>
      </c>
      <c r="AH52" s="4">
        <f t="shared" si="86"/>
        <v>6.379032258064516</v>
      </c>
      <c r="AI52" s="4">
        <f t="shared" si="86"/>
        <v>8.2016129032258061</v>
      </c>
      <c r="AJ52" s="4">
        <f t="shared" si="86"/>
        <v>21.870967741935484</v>
      </c>
      <c r="AK52" s="4">
        <f t="shared" si="86"/>
        <v>10.935483870967742</v>
      </c>
      <c r="AL52" s="4">
        <f t="shared" si="86"/>
        <v>12.758064516129032</v>
      </c>
      <c r="AM52" s="4">
        <f t="shared" si="86"/>
        <v>14.580645161290322</v>
      </c>
      <c r="AN52" s="4">
        <f t="shared" si="86"/>
        <v>11.846774193548388</v>
      </c>
      <c r="AO52" s="4">
        <f t="shared" si="86"/>
        <v>14.580645161290322</v>
      </c>
      <c r="AP52" s="4">
        <f t="shared" si="86"/>
        <v>8.2016129032258061</v>
      </c>
      <c r="AQ52" s="4">
        <f t="shared" si="86"/>
        <v>11.846774193548388</v>
      </c>
      <c r="AR52" s="4">
        <f t="shared" si="86"/>
        <v>20.95967741935484</v>
      </c>
      <c r="AS52" s="4">
        <f t="shared" si="86"/>
        <v>20.048387096774192</v>
      </c>
      <c r="AT52" s="4">
        <f t="shared" si="86"/>
        <v>8.2016129032258061</v>
      </c>
      <c r="AU52" s="4">
        <f t="shared" si="86"/>
        <v>11.846774193548388</v>
      </c>
      <c r="AV52" s="4">
        <f t="shared" si="86"/>
        <v>13.669354838709678</v>
      </c>
      <c r="AW52" s="4">
        <f t="shared" si="86"/>
        <v>11.846774193548388</v>
      </c>
      <c r="AX52" s="4">
        <f t="shared" si="86"/>
        <v>12.758064516129032</v>
      </c>
      <c r="AY52" s="4">
        <f t="shared" si="86"/>
        <v>19.137096774193548</v>
      </c>
      <c r="BF52" t="b">
        <f t="shared" si="6"/>
        <v>1</v>
      </c>
      <c r="BG52" t="b">
        <f t="shared" si="7"/>
        <v>0</v>
      </c>
      <c r="BH52" t="b">
        <f t="shared" si="8"/>
        <v>1</v>
      </c>
      <c r="BI52" t="b">
        <f t="shared" si="9"/>
        <v>0</v>
      </c>
      <c r="BJ52" t="b">
        <f t="shared" si="10"/>
        <v>0</v>
      </c>
      <c r="BK52" t="b">
        <f t="shared" si="11"/>
        <v>0</v>
      </c>
      <c r="BL52" t="b">
        <f t="shared" si="12"/>
        <v>0</v>
      </c>
      <c r="BM52" t="b">
        <f t="shared" si="13"/>
        <v>0</v>
      </c>
      <c r="BN52" t="b">
        <f t="shared" si="14"/>
        <v>0</v>
      </c>
      <c r="BO52" t="b">
        <f t="shared" si="15"/>
        <v>0</v>
      </c>
      <c r="BP52" t="b">
        <f t="shared" si="16"/>
        <v>0</v>
      </c>
      <c r="BQ52" t="b">
        <f t="shared" si="17"/>
        <v>0</v>
      </c>
      <c r="BR52" t="b">
        <f t="shared" si="18"/>
        <v>0</v>
      </c>
      <c r="BS52" t="b">
        <f t="shared" si="19"/>
        <v>0</v>
      </c>
      <c r="BT52" t="b">
        <f t="shared" si="20"/>
        <v>0</v>
      </c>
      <c r="BU52" t="b">
        <f t="shared" si="21"/>
        <v>0</v>
      </c>
      <c r="BV52" t="b">
        <f t="shared" si="22"/>
        <v>0</v>
      </c>
      <c r="BW52" t="b">
        <f t="shared" si="23"/>
        <v>0</v>
      </c>
      <c r="BX52" t="b">
        <f t="shared" si="24"/>
        <v>0</v>
      </c>
      <c r="BY52" t="b">
        <f t="shared" si="25"/>
        <v>0</v>
      </c>
    </row>
    <row r="53" spans="1:77" s="2" customFormat="1" ht="16">
      <c r="A53" s="84" t="s">
        <v>61</v>
      </c>
      <c r="B53" s="63">
        <f t="shared" si="70"/>
        <v>7.7999999999999972</v>
      </c>
      <c r="C53" s="64">
        <f>SUM(SMALL(AF53:AO53,{1,2,3,4,5}))/5*0.96</f>
        <v>7.1240597014925369</v>
      </c>
      <c r="D53" s="64">
        <f>AVERAGE(SMALL(F53:Y53,{1,2,3,4,5}))</f>
        <v>79.8</v>
      </c>
      <c r="E53" s="67" t="s">
        <v>10</v>
      </c>
      <c r="F53" s="37">
        <v>79</v>
      </c>
      <c r="G53" s="37">
        <v>77</v>
      </c>
      <c r="H53" s="37">
        <v>82</v>
      </c>
      <c r="I53" s="37">
        <v>83</v>
      </c>
      <c r="J53" s="37">
        <v>82</v>
      </c>
      <c r="K53" s="37">
        <v>93</v>
      </c>
      <c r="L53" s="37">
        <v>82</v>
      </c>
      <c r="M53" s="37">
        <v>82</v>
      </c>
      <c r="N53" s="37">
        <v>79</v>
      </c>
      <c r="O53" s="37">
        <v>84</v>
      </c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16"/>
      <c r="AA53" s="16"/>
      <c r="AB53" s="19" t="s">
        <v>106</v>
      </c>
      <c r="AC53" s="17"/>
      <c r="AD53" s="17"/>
      <c r="AE53" s="17"/>
      <c r="AF53" s="3">
        <f t="shared" ref="AF53:AO54" si="87">+(F53-71)*113/134</f>
        <v>6.7462686567164178</v>
      </c>
      <c r="AG53" s="3">
        <f t="shared" si="87"/>
        <v>5.0597014925373136</v>
      </c>
      <c r="AH53" s="3">
        <f t="shared" si="87"/>
        <v>9.2761194029850742</v>
      </c>
      <c r="AI53" s="3">
        <f t="shared" si="87"/>
        <v>10.119402985074627</v>
      </c>
      <c r="AJ53" s="3">
        <f t="shared" si="87"/>
        <v>9.2761194029850742</v>
      </c>
      <c r="AK53" s="3">
        <f t="shared" si="87"/>
        <v>18.552238805970148</v>
      </c>
      <c r="AL53" s="3">
        <f t="shared" si="87"/>
        <v>9.2761194029850742</v>
      </c>
      <c r="AM53" s="3">
        <f t="shared" si="87"/>
        <v>9.2761194029850742</v>
      </c>
      <c r="AN53" s="3">
        <f t="shared" si="87"/>
        <v>6.7462686567164178</v>
      </c>
      <c r="AO53" s="3">
        <f t="shared" si="87"/>
        <v>10.962686567164178</v>
      </c>
      <c r="AP53" s="3">
        <f t="shared" ref="AP53:AY54" si="88">+(P53-71)*113/134</f>
        <v>-59.873134328358212</v>
      </c>
      <c r="AQ53" s="3">
        <f t="shared" si="88"/>
        <v>-59.873134328358212</v>
      </c>
      <c r="AR53" s="3">
        <f t="shared" si="88"/>
        <v>-59.873134328358212</v>
      </c>
      <c r="AS53" s="3">
        <f t="shared" si="88"/>
        <v>-59.873134328358212</v>
      </c>
      <c r="AT53" s="3">
        <f t="shared" si="88"/>
        <v>-59.873134328358212</v>
      </c>
      <c r="AU53" s="3">
        <f t="shared" si="88"/>
        <v>-59.873134328358212</v>
      </c>
      <c r="AV53" s="3">
        <f t="shared" si="88"/>
        <v>-59.873134328358212</v>
      </c>
      <c r="AW53" s="3">
        <f t="shared" si="88"/>
        <v>-59.873134328358212</v>
      </c>
      <c r="AX53" s="3">
        <f t="shared" si="88"/>
        <v>-59.873134328358212</v>
      </c>
      <c r="AY53" s="3">
        <f t="shared" si="88"/>
        <v>-59.873134328358212</v>
      </c>
      <c r="BF53" t="b">
        <f t="shared" si="6"/>
        <v>1</v>
      </c>
      <c r="BG53" t="b">
        <f t="shared" si="7"/>
        <v>1</v>
      </c>
      <c r="BH53" t="b">
        <f t="shared" si="8"/>
        <v>0</v>
      </c>
      <c r="BI53" t="b">
        <f t="shared" si="9"/>
        <v>0</v>
      </c>
      <c r="BJ53" t="b">
        <f t="shared" si="10"/>
        <v>0</v>
      </c>
      <c r="BK53" t="b">
        <f t="shared" si="11"/>
        <v>0</v>
      </c>
      <c r="BL53" t="b">
        <f t="shared" si="12"/>
        <v>0</v>
      </c>
      <c r="BM53" t="b">
        <f t="shared" si="13"/>
        <v>0</v>
      </c>
      <c r="BN53" t="b">
        <f t="shared" si="14"/>
        <v>0</v>
      </c>
      <c r="BO53" t="b">
        <f t="shared" si="15"/>
        <v>0</v>
      </c>
      <c r="BP53" t="b">
        <f t="shared" si="16"/>
        <v>1</v>
      </c>
      <c r="BQ53" t="b">
        <f t="shared" si="17"/>
        <v>1</v>
      </c>
      <c r="BR53" t="b">
        <f t="shared" si="18"/>
        <v>1</v>
      </c>
      <c r="BS53" t="b">
        <f t="shared" si="19"/>
        <v>1</v>
      </c>
      <c r="BT53" t="b">
        <f t="shared" si="20"/>
        <v>1</v>
      </c>
      <c r="BU53" t="b">
        <f t="shared" si="21"/>
        <v>1</v>
      </c>
      <c r="BV53" t="b">
        <f t="shared" si="22"/>
        <v>1</v>
      </c>
      <c r="BW53" t="b">
        <f t="shared" si="23"/>
        <v>1</v>
      </c>
      <c r="BX53" t="b">
        <f t="shared" si="24"/>
        <v>1</v>
      </c>
      <c r="BY53" t="b">
        <f t="shared" si="25"/>
        <v>1</v>
      </c>
    </row>
    <row r="54" spans="1:77" s="2" customFormat="1" ht="16">
      <c r="A54" s="84" t="s">
        <v>63</v>
      </c>
      <c r="B54" s="63">
        <f t="shared" si="70"/>
        <v>8</v>
      </c>
      <c r="C54" s="64">
        <f>SUM(SMALL(AF54:AI54,{1,2}))/2*0.96</f>
        <v>7.285970149253731</v>
      </c>
      <c r="D54" s="64">
        <f>AVERAGE(SMALL(F54:Y54,{1,2}))</f>
        <v>80</v>
      </c>
      <c r="E54" s="67" t="s">
        <v>10</v>
      </c>
      <c r="F54" s="37">
        <v>81</v>
      </c>
      <c r="G54" s="37">
        <v>81</v>
      </c>
      <c r="H54" s="37">
        <v>79</v>
      </c>
      <c r="I54" s="37">
        <v>85</v>
      </c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16"/>
      <c r="AA54" s="16"/>
      <c r="AB54" s="19" t="s">
        <v>106</v>
      </c>
      <c r="AC54" s="17"/>
      <c r="AD54" s="17"/>
      <c r="AE54" s="17"/>
      <c r="AF54" s="3">
        <f t="shared" si="87"/>
        <v>8.432835820895523</v>
      </c>
      <c r="AG54" s="3">
        <f t="shared" si="87"/>
        <v>8.432835820895523</v>
      </c>
      <c r="AH54" s="3">
        <f t="shared" si="87"/>
        <v>6.7462686567164178</v>
      </c>
      <c r="AI54" s="3">
        <f t="shared" si="87"/>
        <v>11.805970149253731</v>
      </c>
      <c r="AJ54" s="3">
        <f t="shared" si="87"/>
        <v>-59.873134328358212</v>
      </c>
      <c r="AK54" s="3">
        <f t="shared" si="87"/>
        <v>-59.873134328358212</v>
      </c>
      <c r="AL54" s="3">
        <f t="shared" si="87"/>
        <v>-59.873134328358212</v>
      </c>
      <c r="AM54" s="3">
        <f t="shared" si="87"/>
        <v>-59.873134328358212</v>
      </c>
      <c r="AN54" s="3">
        <f t="shared" si="87"/>
        <v>-59.873134328358212</v>
      </c>
      <c r="AO54" s="3">
        <f t="shared" si="87"/>
        <v>-59.873134328358212</v>
      </c>
      <c r="AP54" s="3">
        <f t="shared" si="88"/>
        <v>-59.873134328358212</v>
      </c>
      <c r="AQ54" s="3">
        <f t="shared" si="88"/>
        <v>-59.873134328358212</v>
      </c>
      <c r="AR54" s="3">
        <f t="shared" si="88"/>
        <v>-59.873134328358212</v>
      </c>
      <c r="AS54" s="3">
        <f t="shared" si="88"/>
        <v>-59.873134328358212</v>
      </c>
      <c r="AT54" s="3">
        <f t="shared" si="88"/>
        <v>-59.873134328358212</v>
      </c>
      <c r="AU54" s="3">
        <f t="shared" si="88"/>
        <v>-59.873134328358212</v>
      </c>
      <c r="AV54" s="3">
        <f t="shared" si="88"/>
        <v>-59.873134328358212</v>
      </c>
      <c r="AW54" s="3">
        <f t="shared" si="88"/>
        <v>-59.873134328358212</v>
      </c>
      <c r="AX54" s="3">
        <f t="shared" si="88"/>
        <v>-59.873134328358212</v>
      </c>
      <c r="AY54" s="3">
        <f t="shared" si="88"/>
        <v>-59.873134328358212</v>
      </c>
      <c r="BF54" t="e">
        <f t="shared" si="6"/>
        <v>#NUM!</v>
      </c>
      <c r="BG54" t="b">
        <f t="shared" si="7"/>
        <v>0</v>
      </c>
      <c r="BH54" t="b">
        <f t="shared" si="8"/>
        <v>0</v>
      </c>
      <c r="BI54" t="b">
        <f t="shared" si="9"/>
        <v>0</v>
      </c>
      <c r="BJ54" t="b">
        <f t="shared" si="10"/>
        <v>1</v>
      </c>
      <c r="BK54" t="b">
        <f t="shared" si="11"/>
        <v>1</v>
      </c>
      <c r="BL54" t="b">
        <f t="shared" si="12"/>
        <v>1</v>
      </c>
      <c r="BM54" t="b">
        <f t="shared" si="13"/>
        <v>1</v>
      </c>
      <c r="BN54" t="b">
        <f t="shared" si="14"/>
        <v>1</v>
      </c>
      <c r="BO54" t="b">
        <f t="shared" si="15"/>
        <v>1</v>
      </c>
      <c r="BP54" t="b">
        <f t="shared" si="16"/>
        <v>1</v>
      </c>
      <c r="BQ54" t="b">
        <f t="shared" si="17"/>
        <v>1</v>
      </c>
      <c r="BR54" t="b">
        <f t="shared" si="18"/>
        <v>1</v>
      </c>
      <c r="BS54" t="b">
        <f t="shared" si="19"/>
        <v>1</v>
      </c>
      <c r="BT54" t="b">
        <f t="shared" si="20"/>
        <v>1</v>
      </c>
      <c r="BU54" t="b">
        <f t="shared" si="21"/>
        <v>1</v>
      </c>
      <c r="BV54" t="b">
        <f t="shared" si="22"/>
        <v>1</v>
      </c>
      <c r="BW54" t="b">
        <f t="shared" si="23"/>
        <v>1</v>
      </c>
      <c r="BX54" t="b">
        <f t="shared" si="24"/>
        <v>1</v>
      </c>
      <c r="BY54" t="b">
        <f t="shared" si="25"/>
        <v>1</v>
      </c>
    </row>
    <row r="55" spans="1:77" ht="16">
      <c r="A55" s="84" t="s">
        <v>56</v>
      </c>
      <c r="B55" s="63">
        <f t="shared" si="70"/>
        <v>8.0999999999999943</v>
      </c>
      <c r="C55" s="64">
        <f>SUM(SMALL(AF55:AY55,{1,2,3,4,5,6,7,8,9,10}))/10*0.96</f>
        <v>9.710709677419354</v>
      </c>
      <c r="D55" s="64">
        <f>AVERAGE(SMALL(F55:X55,{1,2,3,4,5,6,7,8,9,10}))</f>
        <v>80.099999999999994</v>
      </c>
      <c r="E55" s="67" t="s">
        <v>21</v>
      </c>
      <c r="F55" s="37">
        <v>88</v>
      </c>
      <c r="G55" s="37">
        <v>83</v>
      </c>
      <c r="H55" s="37">
        <v>75</v>
      </c>
      <c r="I55" s="37">
        <v>83</v>
      </c>
      <c r="J55" s="37">
        <v>80</v>
      </c>
      <c r="K55" s="37">
        <v>84</v>
      </c>
      <c r="L55" s="37">
        <v>86</v>
      </c>
      <c r="M55" s="37">
        <v>80</v>
      </c>
      <c r="N55" s="37">
        <v>83</v>
      </c>
      <c r="O55" s="37">
        <v>81</v>
      </c>
      <c r="P55" s="37">
        <v>78</v>
      </c>
      <c r="Q55" s="37">
        <v>83</v>
      </c>
      <c r="R55" s="37">
        <v>81</v>
      </c>
      <c r="S55" s="38">
        <v>87</v>
      </c>
      <c r="T55" s="38">
        <v>77</v>
      </c>
      <c r="U55" s="38">
        <v>83</v>
      </c>
      <c r="V55" s="39">
        <v>85</v>
      </c>
      <c r="W55" s="39">
        <v>83</v>
      </c>
      <c r="X55" s="39">
        <v>84</v>
      </c>
      <c r="Y55" s="39">
        <v>83</v>
      </c>
      <c r="Z55" s="16" t="s">
        <v>0</v>
      </c>
      <c r="AA55" s="16"/>
      <c r="AB55" s="19" t="s">
        <v>106</v>
      </c>
      <c r="AC55" s="17"/>
      <c r="AD55" s="17"/>
      <c r="AE55" s="17"/>
      <c r="AF55" s="7">
        <f t="shared" ref="AF55:AY55" si="89">+(F55-69)*113/124</f>
        <v>17.31451612903226</v>
      </c>
      <c r="AG55" s="7">
        <f t="shared" si="89"/>
        <v>12.758064516129032</v>
      </c>
      <c r="AH55" s="7">
        <f t="shared" si="89"/>
        <v>5.467741935483871</v>
      </c>
      <c r="AI55" s="7">
        <f t="shared" si="89"/>
        <v>12.758064516129032</v>
      </c>
      <c r="AJ55" s="7">
        <f t="shared" si="89"/>
        <v>10.024193548387096</v>
      </c>
      <c r="AK55" s="7">
        <f t="shared" si="89"/>
        <v>13.669354838709678</v>
      </c>
      <c r="AL55" s="7">
        <f t="shared" si="89"/>
        <v>15.491935483870968</v>
      </c>
      <c r="AM55" s="7">
        <f t="shared" si="89"/>
        <v>10.024193548387096</v>
      </c>
      <c r="AN55" s="7">
        <f t="shared" si="89"/>
        <v>12.758064516129032</v>
      </c>
      <c r="AO55" s="7">
        <f t="shared" si="89"/>
        <v>10.935483870967742</v>
      </c>
      <c r="AP55" s="7">
        <f t="shared" si="89"/>
        <v>8.2016129032258061</v>
      </c>
      <c r="AQ55" s="7">
        <f t="shared" si="89"/>
        <v>12.758064516129032</v>
      </c>
      <c r="AR55" s="7">
        <f t="shared" si="89"/>
        <v>10.935483870967742</v>
      </c>
      <c r="AS55" s="7">
        <f t="shared" si="89"/>
        <v>16.403225806451612</v>
      </c>
      <c r="AT55" s="7">
        <f t="shared" si="89"/>
        <v>7.290322580645161</v>
      </c>
      <c r="AU55" s="7">
        <f t="shared" si="89"/>
        <v>12.758064516129032</v>
      </c>
      <c r="AV55" s="7">
        <f t="shared" si="89"/>
        <v>14.580645161290322</v>
      </c>
      <c r="AW55" s="7">
        <f t="shared" si="89"/>
        <v>12.758064516129032</v>
      </c>
      <c r="AX55" s="7">
        <f t="shared" si="89"/>
        <v>13.669354838709678</v>
      </c>
      <c r="AY55" s="7">
        <f t="shared" si="89"/>
        <v>12.758064516129032</v>
      </c>
      <c r="BF55" t="b">
        <f t="shared" si="6"/>
        <v>0</v>
      </c>
      <c r="BG55" t="b">
        <f t="shared" si="7"/>
        <v>0</v>
      </c>
      <c r="BH55" t="b">
        <f t="shared" si="8"/>
        <v>1</v>
      </c>
      <c r="BI55" t="b">
        <f t="shared" si="9"/>
        <v>0</v>
      </c>
      <c r="BJ55" t="b">
        <f t="shared" si="10"/>
        <v>0</v>
      </c>
      <c r="BK55" t="b">
        <f t="shared" si="11"/>
        <v>0</v>
      </c>
      <c r="BL55" t="b">
        <f t="shared" si="12"/>
        <v>0</v>
      </c>
      <c r="BM55" t="b">
        <f t="shared" si="13"/>
        <v>0</v>
      </c>
      <c r="BN55" t="b">
        <f t="shared" si="14"/>
        <v>0</v>
      </c>
      <c r="BO55" t="b">
        <f t="shared" si="15"/>
        <v>0</v>
      </c>
      <c r="BP55" t="b">
        <f t="shared" si="16"/>
        <v>0</v>
      </c>
      <c r="BQ55" t="b">
        <f t="shared" si="17"/>
        <v>0</v>
      </c>
      <c r="BR55" t="b">
        <f t="shared" si="18"/>
        <v>0</v>
      </c>
      <c r="BS55" t="b">
        <f t="shared" si="19"/>
        <v>0</v>
      </c>
      <c r="BT55" t="b">
        <f t="shared" si="20"/>
        <v>1</v>
      </c>
      <c r="BU55" t="b">
        <f t="shared" si="21"/>
        <v>0</v>
      </c>
      <c r="BV55" t="b">
        <f t="shared" si="22"/>
        <v>0</v>
      </c>
      <c r="BW55" t="b">
        <f t="shared" si="23"/>
        <v>0</v>
      </c>
      <c r="BX55" t="b">
        <f t="shared" si="24"/>
        <v>0</v>
      </c>
      <c r="BY55" t="b">
        <f t="shared" si="25"/>
        <v>0</v>
      </c>
    </row>
    <row r="56" spans="1:77" ht="16">
      <c r="A56" s="83" t="s">
        <v>70</v>
      </c>
      <c r="B56" s="63">
        <f t="shared" si="70"/>
        <v>8.0999999999999943</v>
      </c>
      <c r="C56" s="64">
        <f>SUM(SMALL(AF56:AY56,{1,2,3,4,5,6,7,8,9,10}))/10*0.96</f>
        <v>7.4478805970149251</v>
      </c>
      <c r="D56" s="64">
        <f>AVERAGE(SMALL(F56:Y56,{1,2,3,4,5,6,7,8,9,10}))</f>
        <v>80.099999999999994</v>
      </c>
      <c r="E56" s="65" t="s">
        <v>10</v>
      </c>
      <c r="F56" s="37">
        <v>82</v>
      </c>
      <c r="G56" s="37">
        <v>86</v>
      </c>
      <c r="H56" s="37">
        <v>80</v>
      </c>
      <c r="I56" s="37">
        <v>82</v>
      </c>
      <c r="J56" s="37">
        <v>87</v>
      </c>
      <c r="K56" s="37">
        <v>79</v>
      </c>
      <c r="L56" s="37">
        <v>81</v>
      </c>
      <c r="M56" s="37">
        <v>81</v>
      </c>
      <c r="N56" s="37">
        <v>82</v>
      </c>
      <c r="O56" s="37">
        <v>78</v>
      </c>
      <c r="P56" s="37">
        <v>80</v>
      </c>
      <c r="Q56" s="37">
        <v>86</v>
      </c>
      <c r="R56" s="37">
        <v>84</v>
      </c>
      <c r="S56" s="37">
        <v>85</v>
      </c>
      <c r="T56" s="37">
        <v>82</v>
      </c>
      <c r="U56" s="37">
        <v>86</v>
      </c>
      <c r="V56" s="38">
        <v>78</v>
      </c>
      <c r="W56" s="38">
        <v>81</v>
      </c>
      <c r="X56" s="39">
        <v>81</v>
      </c>
      <c r="Y56" s="39">
        <v>86</v>
      </c>
      <c r="Z56" s="16" t="s">
        <v>105</v>
      </c>
      <c r="AA56" s="16"/>
      <c r="AB56" s="19" t="s">
        <v>106</v>
      </c>
      <c r="AC56" s="17"/>
      <c r="AD56" s="17"/>
      <c r="AE56" s="17"/>
      <c r="AF56" s="3">
        <f>+(F56-71)*113/134</f>
        <v>9.2761194029850742</v>
      </c>
      <c r="AG56" s="3">
        <f>+(G56-71)*113/134</f>
        <v>12.649253731343284</v>
      </c>
      <c r="AH56" s="3">
        <f t="shared" ref="AH56:AY56" si="90">+(F56-71)*113/134</f>
        <v>9.2761194029850742</v>
      </c>
      <c r="AI56" s="3">
        <f t="shared" si="90"/>
        <v>12.649253731343284</v>
      </c>
      <c r="AJ56" s="3">
        <f t="shared" si="90"/>
        <v>7.58955223880597</v>
      </c>
      <c r="AK56" s="3">
        <f t="shared" si="90"/>
        <v>9.2761194029850742</v>
      </c>
      <c r="AL56" s="3">
        <f t="shared" si="90"/>
        <v>13.492537313432836</v>
      </c>
      <c r="AM56" s="3">
        <f t="shared" si="90"/>
        <v>6.7462686567164178</v>
      </c>
      <c r="AN56" s="3">
        <f t="shared" si="90"/>
        <v>8.432835820895523</v>
      </c>
      <c r="AO56" s="3">
        <f t="shared" si="90"/>
        <v>8.432835820895523</v>
      </c>
      <c r="AP56" s="3">
        <f t="shared" si="90"/>
        <v>9.2761194029850742</v>
      </c>
      <c r="AQ56" s="3">
        <f t="shared" si="90"/>
        <v>5.9029850746268657</v>
      </c>
      <c r="AR56" s="3">
        <f t="shared" si="90"/>
        <v>7.58955223880597</v>
      </c>
      <c r="AS56" s="3">
        <f t="shared" si="90"/>
        <v>12.649253731343284</v>
      </c>
      <c r="AT56" s="3">
        <f t="shared" si="90"/>
        <v>10.962686567164178</v>
      </c>
      <c r="AU56" s="3">
        <f t="shared" si="90"/>
        <v>11.805970149253731</v>
      </c>
      <c r="AV56" s="3">
        <f t="shared" si="90"/>
        <v>9.2761194029850742</v>
      </c>
      <c r="AW56" s="3">
        <f t="shared" si="90"/>
        <v>12.649253731343284</v>
      </c>
      <c r="AX56" s="3">
        <f t="shared" si="90"/>
        <v>5.9029850746268657</v>
      </c>
      <c r="AY56" s="3">
        <f t="shared" si="90"/>
        <v>8.432835820895523</v>
      </c>
      <c r="BF56" t="b">
        <f t="shared" si="6"/>
        <v>0</v>
      </c>
      <c r="BG56" t="b">
        <f t="shared" si="7"/>
        <v>0</v>
      </c>
      <c r="BH56" t="b">
        <f t="shared" si="8"/>
        <v>0</v>
      </c>
      <c r="BI56" t="b">
        <f t="shared" si="9"/>
        <v>0</v>
      </c>
      <c r="BJ56" t="b">
        <f t="shared" si="10"/>
        <v>0</v>
      </c>
      <c r="BK56" t="b">
        <f t="shared" si="11"/>
        <v>0</v>
      </c>
      <c r="BL56" t="b">
        <f t="shared" si="12"/>
        <v>0</v>
      </c>
      <c r="BM56" t="b">
        <f t="shared" si="13"/>
        <v>0</v>
      </c>
      <c r="BN56" t="b">
        <f t="shared" si="14"/>
        <v>0</v>
      </c>
      <c r="BO56" t="b">
        <f t="shared" si="15"/>
        <v>1</v>
      </c>
      <c r="BP56" t="b">
        <f t="shared" si="16"/>
        <v>0</v>
      </c>
      <c r="BQ56" t="b">
        <f t="shared" si="17"/>
        <v>0</v>
      </c>
      <c r="BR56" t="b">
        <f t="shared" si="18"/>
        <v>0</v>
      </c>
      <c r="BS56" t="b">
        <f t="shared" si="19"/>
        <v>0</v>
      </c>
      <c r="BT56" t="b">
        <f t="shared" si="20"/>
        <v>0</v>
      </c>
      <c r="BU56" t="b">
        <f t="shared" si="21"/>
        <v>0</v>
      </c>
      <c r="BV56" t="b">
        <f t="shared" si="22"/>
        <v>1</v>
      </c>
      <c r="BW56" t="b">
        <f t="shared" si="23"/>
        <v>0</v>
      </c>
      <c r="BX56" t="b">
        <f t="shared" si="24"/>
        <v>0</v>
      </c>
      <c r="BY56" t="b">
        <f t="shared" si="25"/>
        <v>0</v>
      </c>
    </row>
    <row r="57" spans="1:77" s="2" customFormat="1" ht="16">
      <c r="A57" s="83" t="s">
        <v>77</v>
      </c>
      <c r="B57" s="63">
        <f t="shared" si="70"/>
        <v>8.2000000000000028</v>
      </c>
      <c r="C57" s="64">
        <f>SUM(SMALL(AF57:AY57,{1,2,3,4,5,6,7,8,9,10}))/10*0.96</f>
        <v>9.798193548387097</v>
      </c>
      <c r="D57" s="64">
        <f>AVERAGE(SMALL(F57:Y57,{1,2,3,4,5,6,7,8,9,10}))</f>
        <v>80.2</v>
      </c>
      <c r="E57" s="65" t="s">
        <v>21</v>
      </c>
      <c r="F57" s="37">
        <v>84</v>
      </c>
      <c r="G57" s="37">
        <v>84</v>
      </c>
      <c r="H57" s="37">
        <v>83</v>
      </c>
      <c r="I57" s="37">
        <v>82</v>
      </c>
      <c r="J57" s="37">
        <v>87</v>
      </c>
      <c r="K57" s="37">
        <v>82</v>
      </c>
      <c r="L57" s="37">
        <v>83</v>
      </c>
      <c r="M57" s="37">
        <v>87</v>
      </c>
      <c r="N57" s="37">
        <v>81</v>
      </c>
      <c r="O57" s="37">
        <v>84</v>
      </c>
      <c r="P57" s="37">
        <v>83</v>
      </c>
      <c r="Q57" s="37">
        <v>87</v>
      </c>
      <c r="R57" s="37">
        <v>83</v>
      </c>
      <c r="S57" s="37">
        <v>82</v>
      </c>
      <c r="T57" s="37">
        <v>77</v>
      </c>
      <c r="U57" s="37">
        <v>80</v>
      </c>
      <c r="V57" s="37">
        <v>79</v>
      </c>
      <c r="W57" s="37">
        <v>77</v>
      </c>
      <c r="X57" s="38">
        <v>81</v>
      </c>
      <c r="Y57" s="39">
        <v>81</v>
      </c>
      <c r="Z57" s="16" t="s">
        <v>4</v>
      </c>
      <c r="AA57" s="16"/>
      <c r="AB57" s="19" t="s">
        <v>106</v>
      </c>
      <c r="AC57" s="17"/>
      <c r="AD57" s="17"/>
      <c r="AE57" s="17"/>
      <c r="AF57" s="4">
        <f t="shared" ref="AF57:AO58" si="91">+(F57-69)*113/124</f>
        <v>13.669354838709678</v>
      </c>
      <c r="AG57" s="4">
        <f t="shared" si="91"/>
        <v>13.669354838709678</v>
      </c>
      <c r="AH57" s="4">
        <f t="shared" si="91"/>
        <v>12.758064516129032</v>
      </c>
      <c r="AI57" s="4">
        <f t="shared" si="91"/>
        <v>11.846774193548388</v>
      </c>
      <c r="AJ57" s="4">
        <f t="shared" si="91"/>
        <v>16.403225806451612</v>
      </c>
      <c r="AK57" s="4">
        <f t="shared" si="91"/>
        <v>11.846774193548388</v>
      </c>
      <c r="AL57" s="4">
        <f t="shared" si="91"/>
        <v>12.758064516129032</v>
      </c>
      <c r="AM57" s="4">
        <f t="shared" si="91"/>
        <v>16.403225806451612</v>
      </c>
      <c r="AN57" s="4">
        <f t="shared" si="91"/>
        <v>10.935483870967742</v>
      </c>
      <c r="AO57" s="4">
        <f t="shared" si="91"/>
        <v>13.669354838709678</v>
      </c>
      <c r="AP57" s="4">
        <f t="shared" ref="AP57:AY58" si="92">+(P57-69)*113/124</f>
        <v>12.758064516129032</v>
      </c>
      <c r="AQ57" s="4">
        <f t="shared" si="92"/>
        <v>16.403225806451612</v>
      </c>
      <c r="AR57" s="4">
        <f t="shared" si="92"/>
        <v>12.758064516129032</v>
      </c>
      <c r="AS57" s="4">
        <f t="shared" si="92"/>
        <v>11.846774193548388</v>
      </c>
      <c r="AT57" s="4">
        <f t="shared" si="92"/>
        <v>7.290322580645161</v>
      </c>
      <c r="AU57" s="4">
        <f t="shared" si="92"/>
        <v>10.024193548387096</v>
      </c>
      <c r="AV57" s="4">
        <f t="shared" si="92"/>
        <v>9.112903225806452</v>
      </c>
      <c r="AW57" s="4">
        <f t="shared" si="92"/>
        <v>7.290322580645161</v>
      </c>
      <c r="AX57" s="4">
        <f t="shared" si="92"/>
        <v>10.935483870967742</v>
      </c>
      <c r="AY57" s="4">
        <f t="shared" si="92"/>
        <v>10.935483870967742</v>
      </c>
      <c r="BF57" t="b">
        <f t="shared" si="6"/>
        <v>0</v>
      </c>
      <c r="BG57" t="b">
        <f t="shared" si="7"/>
        <v>0</v>
      </c>
      <c r="BH57" t="b">
        <f t="shared" si="8"/>
        <v>0</v>
      </c>
      <c r="BI57" t="b">
        <f t="shared" si="9"/>
        <v>0</v>
      </c>
      <c r="BJ57" t="b">
        <f t="shared" si="10"/>
        <v>0</v>
      </c>
      <c r="BK57" t="b">
        <f t="shared" si="11"/>
        <v>0</v>
      </c>
      <c r="BL57" t="b">
        <f t="shared" si="12"/>
        <v>0</v>
      </c>
      <c r="BM57" t="b">
        <f t="shared" si="13"/>
        <v>0</v>
      </c>
      <c r="BN57" t="b">
        <f t="shared" si="14"/>
        <v>0</v>
      </c>
      <c r="BO57" t="b">
        <f t="shared" si="15"/>
        <v>0</v>
      </c>
      <c r="BP57" t="b">
        <f t="shared" si="16"/>
        <v>0</v>
      </c>
      <c r="BQ57" t="b">
        <f t="shared" si="17"/>
        <v>0</v>
      </c>
      <c r="BR57" t="b">
        <f t="shared" si="18"/>
        <v>0</v>
      </c>
      <c r="BS57" t="b">
        <f t="shared" si="19"/>
        <v>0</v>
      </c>
      <c r="BT57" t="b">
        <f t="shared" si="20"/>
        <v>1</v>
      </c>
      <c r="BU57" t="b">
        <f t="shared" si="21"/>
        <v>0</v>
      </c>
      <c r="BV57" t="b">
        <f t="shared" si="22"/>
        <v>0</v>
      </c>
      <c r="BW57" t="b">
        <f t="shared" si="23"/>
        <v>1</v>
      </c>
      <c r="BX57" t="b">
        <f t="shared" si="24"/>
        <v>0</v>
      </c>
      <c r="BY57" t="b">
        <f t="shared" si="25"/>
        <v>0</v>
      </c>
    </row>
    <row r="58" spans="1:77" s="2" customFormat="1" ht="16">
      <c r="A58" s="83" t="s">
        <v>65</v>
      </c>
      <c r="B58" s="63">
        <f t="shared" si="70"/>
        <v>8.2999999999999972</v>
      </c>
      <c r="C58" s="64">
        <f>SUM(SMALL(AF58:AY58,{1,2,3,4,5,6,7,8,9,10}))/10*0.96</f>
        <v>9.8856774193548382</v>
      </c>
      <c r="D58" s="64">
        <f>AVERAGE(SMALL(F58:Y58,{1,2,3,4,5,6,7,8,9,10}))</f>
        <v>80.3</v>
      </c>
      <c r="E58" s="65" t="s">
        <v>21</v>
      </c>
      <c r="F58" s="37">
        <v>83</v>
      </c>
      <c r="G58" s="37">
        <v>80</v>
      </c>
      <c r="H58" s="37">
        <v>85</v>
      </c>
      <c r="I58" s="37">
        <v>83</v>
      </c>
      <c r="J58" s="37">
        <v>79</v>
      </c>
      <c r="K58" s="37">
        <v>78</v>
      </c>
      <c r="L58" s="37">
        <v>84</v>
      </c>
      <c r="M58" s="37">
        <v>89</v>
      </c>
      <c r="N58" s="37">
        <v>80</v>
      </c>
      <c r="O58" s="37">
        <v>86</v>
      </c>
      <c r="P58" s="37">
        <v>89</v>
      </c>
      <c r="Q58" s="37">
        <v>86</v>
      </c>
      <c r="R58" s="37">
        <v>86</v>
      </c>
      <c r="S58" s="37">
        <v>81</v>
      </c>
      <c r="T58" s="37">
        <v>82</v>
      </c>
      <c r="U58" s="37">
        <v>80</v>
      </c>
      <c r="V58" s="37">
        <v>80</v>
      </c>
      <c r="W58" s="37">
        <v>80</v>
      </c>
      <c r="X58" s="37">
        <v>85</v>
      </c>
      <c r="Y58" s="39">
        <v>85</v>
      </c>
      <c r="Z58" s="16" t="s">
        <v>3</v>
      </c>
      <c r="AA58" s="16"/>
      <c r="AB58" s="19" t="s">
        <v>106</v>
      </c>
      <c r="AC58" s="17"/>
      <c r="AD58" s="17"/>
      <c r="AE58" s="17"/>
      <c r="AF58" s="4">
        <f t="shared" si="91"/>
        <v>12.758064516129032</v>
      </c>
      <c r="AG58" s="4">
        <f t="shared" si="91"/>
        <v>10.024193548387096</v>
      </c>
      <c r="AH58" s="4">
        <f t="shared" si="91"/>
        <v>14.580645161290322</v>
      </c>
      <c r="AI58" s="4">
        <f t="shared" si="91"/>
        <v>12.758064516129032</v>
      </c>
      <c r="AJ58" s="4">
        <f t="shared" si="91"/>
        <v>9.112903225806452</v>
      </c>
      <c r="AK58" s="4">
        <f t="shared" si="91"/>
        <v>8.2016129032258061</v>
      </c>
      <c r="AL58" s="4">
        <f t="shared" si="91"/>
        <v>13.669354838709678</v>
      </c>
      <c r="AM58" s="4">
        <f t="shared" si="91"/>
        <v>18.225806451612904</v>
      </c>
      <c r="AN58" s="4">
        <f t="shared" si="91"/>
        <v>10.024193548387096</v>
      </c>
      <c r="AO58" s="4">
        <f t="shared" si="91"/>
        <v>15.491935483870968</v>
      </c>
      <c r="AP58" s="4">
        <f t="shared" si="92"/>
        <v>18.225806451612904</v>
      </c>
      <c r="AQ58" s="4">
        <f t="shared" si="92"/>
        <v>15.491935483870968</v>
      </c>
      <c r="AR58" s="4">
        <f t="shared" si="92"/>
        <v>15.491935483870968</v>
      </c>
      <c r="AS58" s="4">
        <f t="shared" si="92"/>
        <v>10.935483870967742</v>
      </c>
      <c r="AT58" s="4">
        <f t="shared" si="92"/>
        <v>11.846774193548388</v>
      </c>
      <c r="AU58" s="4">
        <f t="shared" si="92"/>
        <v>10.024193548387096</v>
      </c>
      <c r="AV58" s="4">
        <f t="shared" si="92"/>
        <v>10.024193548387096</v>
      </c>
      <c r="AW58" s="4">
        <f t="shared" si="92"/>
        <v>10.024193548387096</v>
      </c>
      <c r="AX58" s="4">
        <f t="shared" si="92"/>
        <v>14.580645161290322</v>
      </c>
      <c r="AY58" s="4">
        <f t="shared" si="92"/>
        <v>14.580645161290322</v>
      </c>
      <c r="BF58" t="b">
        <f t="shared" si="6"/>
        <v>0</v>
      </c>
      <c r="BG58" t="b">
        <f t="shared" si="7"/>
        <v>0</v>
      </c>
      <c r="BH58" t="b">
        <f t="shared" si="8"/>
        <v>0</v>
      </c>
      <c r="BI58" t="b">
        <f t="shared" si="9"/>
        <v>0</v>
      </c>
      <c r="BJ58" t="b">
        <f t="shared" si="10"/>
        <v>0</v>
      </c>
      <c r="BK58" t="b">
        <f t="shared" si="11"/>
        <v>1</v>
      </c>
      <c r="BL58" t="b">
        <f t="shared" si="12"/>
        <v>0</v>
      </c>
      <c r="BM58" t="b">
        <f t="shared" si="13"/>
        <v>0</v>
      </c>
      <c r="BN58" t="b">
        <f t="shared" si="14"/>
        <v>0</v>
      </c>
      <c r="BO58" t="b">
        <f t="shared" si="15"/>
        <v>0</v>
      </c>
      <c r="BP58" t="b">
        <f t="shared" si="16"/>
        <v>0</v>
      </c>
      <c r="BQ58" t="b">
        <f t="shared" si="17"/>
        <v>0</v>
      </c>
      <c r="BR58" t="b">
        <f t="shared" si="18"/>
        <v>0</v>
      </c>
      <c r="BS58" t="b">
        <f t="shared" si="19"/>
        <v>0</v>
      </c>
      <c r="BT58" t="b">
        <f t="shared" si="20"/>
        <v>0</v>
      </c>
      <c r="BU58" t="b">
        <f t="shared" si="21"/>
        <v>0</v>
      </c>
      <c r="BV58" t="b">
        <f t="shared" si="22"/>
        <v>0</v>
      </c>
      <c r="BW58" t="b">
        <f t="shared" si="23"/>
        <v>0</v>
      </c>
      <c r="BX58" t="b">
        <f t="shared" si="24"/>
        <v>0</v>
      </c>
      <c r="BY58" t="b">
        <f t="shared" si="25"/>
        <v>0</v>
      </c>
    </row>
    <row r="59" spans="1:77" ht="16">
      <c r="A59" s="84" t="s">
        <v>66</v>
      </c>
      <c r="B59" s="63">
        <f t="shared" si="70"/>
        <v>8.3333333333333286</v>
      </c>
      <c r="C59" s="64">
        <f>SUM(SMALL(AF59:AK59,{1,2,3}))/3*0.96</f>
        <v>7.5558208955223884</v>
      </c>
      <c r="D59" s="64">
        <f>AVERAGE(SMALL(F59:Y59,{1,2,3}))</f>
        <v>80.333333333333329</v>
      </c>
      <c r="E59" s="66"/>
      <c r="F59" s="40">
        <v>81</v>
      </c>
      <c r="G59" s="40">
        <v>82</v>
      </c>
      <c r="H59" s="40">
        <v>83</v>
      </c>
      <c r="I59" s="40">
        <v>79</v>
      </c>
      <c r="J59" s="40">
        <v>81</v>
      </c>
      <c r="K59" s="40">
        <v>84</v>
      </c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16"/>
      <c r="AA59" s="16"/>
      <c r="AB59" s="19" t="s">
        <v>106</v>
      </c>
      <c r="AC59" s="17"/>
      <c r="AD59" s="17"/>
      <c r="AE59" s="17"/>
      <c r="AF59" s="3">
        <f t="shared" ref="AF59:AO60" si="93">+(F59-71)*113/134</f>
        <v>8.432835820895523</v>
      </c>
      <c r="AG59" s="3">
        <f t="shared" si="93"/>
        <v>9.2761194029850742</v>
      </c>
      <c r="AH59" s="3">
        <f t="shared" si="93"/>
        <v>10.119402985074627</v>
      </c>
      <c r="AI59" s="3">
        <f t="shared" si="93"/>
        <v>6.7462686567164178</v>
      </c>
      <c r="AJ59" s="3">
        <f t="shared" si="93"/>
        <v>8.432835820895523</v>
      </c>
      <c r="AK59" s="3">
        <f t="shared" si="93"/>
        <v>10.962686567164178</v>
      </c>
      <c r="AL59" s="3">
        <f t="shared" si="93"/>
        <v>-59.873134328358212</v>
      </c>
      <c r="AM59" s="3">
        <f t="shared" si="93"/>
        <v>-59.873134328358212</v>
      </c>
      <c r="AN59" s="3">
        <f t="shared" si="93"/>
        <v>-59.873134328358212</v>
      </c>
      <c r="AO59" s="3">
        <f t="shared" si="93"/>
        <v>-59.873134328358212</v>
      </c>
      <c r="AP59" s="3">
        <f t="shared" ref="AP59:AY60" si="94">+(P59-71)*113/134</f>
        <v>-59.873134328358212</v>
      </c>
      <c r="AQ59" s="3">
        <f t="shared" si="94"/>
        <v>-59.873134328358212</v>
      </c>
      <c r="AR59" s="3">
        <f t="shared" si="94"/>
        <v>-59.873134328358212</v>
      </c>
      <c r="AS59" s="3">
        <f t="shared" si="94"/>
        <v>-59.873134328358212</v>
      </c>
      <c r="AT59" s="3">
        <f t="shared" si="94"/>
        <v>-59.873134328358212</v>
      </c>
      <c r="AU59" s="3">
        <f t="shared" si="94"/>
        <v>-59.873134328358212</v>
      </c>
      <c r="AV59" s="3">
        <f t="shared" si="94"/>
        <v>-59.873134328358212</v>
      </c>
      <c r="AW59" s="3">
        <f t="shared" si="94"/>
        <v>-59.873134328358212</v>
      </c>
      <c r="AX59" s="3">
        <f t="shared" si="94"/>
        <v>-59.873134328358212</v>
      </c>
      <c r="AY59" s="3">
        <f t="shared" si="94"/>
        <v>-59.873134328358212</v>
      </c>
      <c r="BF59" t="e">
        <f t="shared" si="6"/>
        <v>#NUM!</v>
      </c>
      <c r="BG59" t="b">
        <f t="shared" si="7"/>
        <v>0</v>
      </c>
      <c r="BH59" t="b">
        <f t="shared" si="8"/>
        <v>0</v>
      </c>
      <c r="BI59" t="b">
        <f t="shared" si="9"/>
        <v>0</v>
      </c>
      <c r="BJ59" t="b">
        <f t="shared" si="10"/>
        <v>0</v>
      </c>
      <c r="BK59" t="b">
        <f t="shared" si="11"/>
        <v>0</v>
      </c>
      <c r="BL59" t="b">
        <f t="shared" si="12"/>
        <v>1</v>
      </c>
      <c r="BM59" t="b">
        <f t="shared" si="13"/>
        <v>1</v>
      </c>
      <c r="BN59" t="b">
        <f t="shared" si="14"/>
        <v>1</v>
      </c>
      <c r="BO59" t="b">
        <f t="shared" si="15"/>
        <v>1</v>
      </c>
      <c r="BP59" t="b">
        <f t="shared" si="16"/>
        <v>1</v>
      </c>
      <c r="BQ59" t="b">
        <f t="shared" si="17"/>
        <v>1</v>
      </c>
      <c r="BR59" t="b">
        <f t="shared" si="18"/>
        <v>1</v>
      </c>
      <c r="BS59" t="b">
        <f t="shared" si="19"/>
        <v>1</v>
      </c>
      <c r="BT59" t="b">
        <f t="shared" si="20"/>
        <v>1</v>
      </c>
      <c r="BU59" t="b">
        <f t="shared" si="21"/>
        <v>1</v>
      </c>
      <c r="BV59" t="b">
        <f t="shared" si="22"/>
        <v>1</v>
      </c>
      <c r="BW59" t="b">
        <f t="shared" si="23"/>
        <v>1</v>
      </c>
      <c r="BX59" t="b">
        <f t="shared" si="24"/>
        <v>1</v>
      </c>
      <c r="BY59" t="b">
        <f t="shared" si="25"/>
        <v>1</v>
      </c>
    </row>
    <row r="60" spans="1:77" s="6" customFormat="1" ht="16">
      <c r="A60" s="83" t="s">
        <v>67</v>
      </c>
      <c r="B60" s="63">
        <f t="shared" si="70"/>
        <v>8.4000000000000057</v>
      </c>
      <c r="C60" s="64">
        <f>SUM(SMALL(AF60:AP60,{1,2,3,4,5}))/5*0.96</f>
        <v>7.6097910447761201</v>
      </c>
      <c r="D60" s="64">
        <f>AVERAGE(SMALL(F60:Y60,{1,2,3,4,5}))</f>
        <v>80.400000000000006</v>
      </c>
      <c r="E60" s="65" t="s">
        <v>10</v>
      </c>
      <c r="F60" s="43">
        <v>79</v>
      </c>
      <c r="G60" s="43">
        <v>87</v>
      </c>
      <c r="H60" s="43">
        <v>82</v>
      </c>
      <c r="I60" s="43">
        <v>84</v>
      </c>
      <c r="J60" s="43">
        <v>81</v>
      </c>
      <c r="K60" s="43">
        <v>85</v>
      </c>
      <c r="L60" s="43">
        <v>87</v>
      </c>
      <c r="M60" s="43">
        <v>89</v>
      </c>
      <c r="N60" s="43">
        <v>80</v>
      </c>
      <c r="O60" s="43">
        <v>80</v>
      </c>
      <c r="P60" s="43">
        <v>84</v>
      </c>
      <c r="Q60" s="44"/>
      <c r="R60" s="44"/>
      <c r="S60" s="44"/>
      <c r="T60" s="44"/>
      <c r="U60" s="44"/>
      <c r="V60" s="44"/>
      <c r="W60" s="44"/>
      <c r="X60" s="44"/>
      <c r="Y60" s="44" t="s">
        <v>106</v>
      </c>
      <c r="Z60" s="16"/>
      <c r="AA60" s="16"/>
      <c r="AB60" s="19" t="s">
        <v>106</v>
      </c>
      <c r="AC60" s="17"/>
      <c r="AD60" s="17"/>
      <c r="AE60" s="17"/>
      <c r="AF60" s="3">
        <f t="shared" si="93"/>
        <v>6.7462686567164178</v>
      </c>
      <c r="AG60" s="3">
        <f t="shared" si="93"/>
        <v>13.492537313432836</v>
      </c>
      <c r="AH60" s="3">
        <f t="shared" si="93"/>
        <v>9.2761194029850742</v>
      </c>
      <c r="AI60" s="3">
        <f t="shared" si="93"/>
        <v>10.962686567164178</v>
      </c>
      <c r="AJ60" s="3">
        <f t="shared" si="93"/>
        <v>8.432835820895523</v>
      </c>
      <c r="AK60" s="3">
        <f t="shared" si="93"/>
        <v>11.805970149253731</v>
      </c>
      <c r="AL60" s="3">
        <f t="shared" si="93"/>
        <v>13.492537313432836</v>
      </c>
      <c r="AM60" s="3">
        <f t="shared" si="93"/>
        <v>15.17910447761194</v>
      </c>
      <c r="AN60" s="3">
        <f t="shared" si="93"/>
        <v>7.58955223880597</v>
      </c>
      <c r="AO60" s="3">
        <f t="shared" si="93"/>
        <v>7.58955223880597</v>
      </c>
      <c r="AP60" s="3">
        <f t="shared" si="94"/>
        <v>10.962686567164178</v>
      </c>
      <c r="AQ60" s="3">
        <f t="shared" si="94"/>
        <v>-59.873134328358212</v>
      </c>
      <c r="AR60" s="3">
        <f t="shared" si="94"/>
        <v>-59.873134328358212</v>
      </c>
      <c r="AS60" s="3">
        <f t="shared" si="94"/>
        <v>-59.873134328358212</v>
      </c>
      <c r="AT60" s="3">
        <f t="shared" si="94"/>
        <v>-59.873134328358212</v>
      </c>
      <c r="AU60" s="3">
        <f t="shared" si="94"/>
        <v>-59.873134328358212</v>
      </c>
      <c r="AV60" s="3">
        <f t="shared" si="94"/>
        <v>-59.873134328358212</v>
      </c>
      <c r="AW60" s="3">
        <f t="shared" si="94"/>
        <v>-59.873134328358212</v>
      </c>
      <c r="AX60" s="3">
        <f t="shared" si="94"/>
        <v>-59.873134328358212</v>
      </c>
      <c r="AY60" s="3" t="e">
        <f t="shared" si="94"/>
        <v>#VALUE!</v>
      </c>
      <c r="BF60" t="b">
        <f t="shared" si="6"/>
        <v>1</v>
      </c>
      <c r="BG60" t="b">
        <f t="shared" si="7"/>
        <v>0</v>
      </c>
      <c r="BH60" t="b">
        <f t="shared" si="8"/>
        <v>0</v>
      </c>
      <c r="BI60" t="b">
        <f t="shared" si="9"/>
        <v>0</v>
      </c>
      <c r="BJ60" t="b">
        <f t="shared" si="10"/>
        <v>0</v>
      </c>
      <c r="BK60" t="b">
        <f t="shared" si="11"/>
        <v>0</v>
      </c>
      <c r="BL60" t="b">
        <f t="shared" si="12"/>
        <v>0</v>
      </c>
      <c r="BM60" t="b">
        <f t="shared" si="13"/>
        <v>0</v>
      </c>
      <c r="BN60" t="b">
        <f t="shared" si="14"/>
        <v>0</v>
      </c>
      <c r="BO60" t="b">
        <f t="shared" si="15"/>
        <v>0</v>
      </c>
      <c r="BP60" t="b">
        <f t="shared" si="16"/>
        <v>0</v>
      </c>
      <c r="BQ60" t="b">
        <f t="shared" si="17"/>
        <v>1</v>
      </c>
      <c r="BR60" t="b">
        <f t="shared" si="18"/>
        <v>1</v>
      </c>
      <c r="BS60" t="b">
        <f t="shared" si="19"/>
        <v>1</v>
      </c>
      <c r="BT60" t="b">
        <f t="shared" si="20"/>
        <v>1</v>
      </c>
      <c r="BU60" t="b">
        <f t="shared" si="21"/>
        <v>1</v>
      </c>
      <c r="BV60" t="b">
        <f t="shared" si="22"/>
        <v>1</v>
      </c>
      <c r="BW60" t="b">
        <f t="shared" si="23"/>
        <v>1</v>
      </c>
      <c r="BX60" t="b">
        <f t="shared" si="24"/>
        <v>1</v>
      </c>
      <c r="BY60" t="b">
        <f t="shared" si="25"/>
        <v>0</v>
      </c>
    </row>
    <row r="61" spans="1:77" s="2" customFormat="1" ht="16">
      <c r="A61" s="84" t="s">
        <v>69</v>
      </c>
      <c r="B61" s="63">
        <f t="shared" si="70"/>
        <v>8.5999999999999943</v>
      </c>
      <c r="C61" s="64">
        <f>SUM(SMALL(AF61:AY61,{1,2,3,4,5,6,7,8,9,10}))/10*0.96</f>
        <v>9.9405180548868532</v>
      </c>
      <c r="D61" s="64">
        <f>AVERAGE(SMALL(F61:Y61,{1,2,3,4,5,6,7,8,9,10}))</f>
        <v>80.599999999999994</v>
      </c>
      <c r="E61" s="67" t="s">
        <v>21</v>
      </c>
      <c r="F61" s="37">
        <v>76</v>
      </c>
      <c r="G61" s="37">
        <v>82</v>
      </c>
      <c r="H61" s="37">
        <v>85</v>
      </c>
      <c r="I61" s="37">
        <v>84</v>
      </c>
      <c r="J61" s="37">
        <v>84</v>
      </c>
      <c r="K61" s="37">
        <v>84</v>
      </c>
      <c r="L61" s="37">
        <v>86</v>
      </c>
      <c r="M61" s="37">
        <v>83</v>
      </c>
      <c r="N61" s="37">
        <v>86</v>
      </c>
      <c r="O61" s="37">
        <v>78</v>
      </c>
      <c r="P61" s="37">
        <v>85</v>
      </c>
      <c r="Q61" s="37">
        <v>83</v>
      </c>
      <c r="R61" s="37">
        <v>89</v>
      </c>
      <c r="S61" s="37">
        <v>79</v>
      </c>
      <c r="T61" s="37">
        <v>80</v>
      </c>
      <c r="U61" s="37">
        <v>80</v>
      </c>
      <c r="V61" s="37">
        <v>85</v>
      </c>
      <c r="W61" s="37">
        <v>81</v>
      </c>
      <c r="X61" s="37">
        <v>85</v>
      </c>
      <c r="Y61" s="37">
        <v>88</v>
      </c>
      <c r="Z61" s="16"/>
      <c r="AA61" s="16"/>
      <c r="AB61" s="19" t="s">
        <v>106</v>
      </c>
      <c r="AC61" s="17"/>
      <c r="AD61" s="17"/>
      <c r="AE61" s="17"/>
      <c r="AF61" s="4">
        <f>+(F61-71)*113/134</f>
        <v>4.2164179104477615</v>
      </c>
      <c r="AG61" s="4">
        <f t="shared" ref="AG61:AY61" si="95">+(G61-69)*113/124</f>
        <v>11.846774193548388</v>
      </c>
      <c r="AH61" s="4">
        <f t="shared" si="95"/>
        <v>14.580645161290322</v>
      </c>
      <c r="AI61" s="4">
        <f t="shared" si="95"/>
        <v>13.669354838709678</v>
      </c>
      <c r="AJ61" s="4">
        <f t="shared" si="95"/>
        <v>13.669354838709678</v>
      </c>
      <c r="AK61" s="4">
        <f t="shared" si="95"/>
        <v>13.669354838709678</v>
      </c>
      <c r="AL61" s="4">
        <f t="shared" si="95"/>
        <v>15.491935483870968</v>
      </c>
      <c r="AM61" s="4">
        <f t="shared" si="95"/>
        <v>12.758064516129032</v>
      </c>
      <c r="AN61" s="4">
        <f t="shared" si="95"/>
        <v>15.491935483870968</v>
      </c>
      <c r="AO61" s="4">
        <f t="shared" si="95"/>
        <v>8.2016129032258061</v>
      </c>
      <c r="AP61" s="4">
        <f t="shared" si="95"/>
        <v>14.580645161290322</v>
      </c>
      <c r="AQ61" s="4">
        <f t="shared" si="95"/>
        <v>12.758064516129032</v>
      </c>
      <c r="AR61" s="4">
        <f t="shared" si="95"/>
        <v>18.225806451612904</v>
      </c>
      <c r="AS61" s="4">
        <f t="shared" si="95"/>
        <v>9.112903225806452</v>
      </c>
      <c r="AT61" s="4">
        <f t="shared" si="95"/>
        <v>10.024193548387096</v>
      </c>
      <c r="AU61" s="4">
        <f t="shared" si="95"/>
        <v>10.024193548387096</v>
      </c>
      <c r="AV61" s="4">
        <f t="shared" si="95"/>
        <v>14.580645161290322</v>
      </c>
      <c r="AW61" s="4">
        <f t="shared" si="95"/>
        <v>10.935483870967742</v>
      </c>
      <c r="AX61" s="4">
        <f t="shared" si="95"/>
        <v>14.580645161290322</v>
      </c>
      <c r="AY61" s="4">
        <f t="shared" si="95"/>
        <v>17.31451612903226</v>
      </c>
      <c r="BF61" t="b">
        <f t="shared" si="6"/>
        <v>1</v>
      </c>
      <c r="BG61" t="b">
        <f t="shared" si="7"/>
        <v>0</v>
      </c>
      <c r="BH61" t="b">
        <f t="shared" si="8"/>
        <v>0</v>
      </c>
      <c r="BI61" t="b">
        <f t="shared" si="9"/>
        <v>0</v>
      </c>
      <c r="BJ61" t="b">
        <f t="shared" si="10"/>
        <v>0</v>
      </c>
      <c r="BK61" t="b">
        <f t="shared" si="11"/>
        <v>0</v>
      </c>
      <c r="BL61" t="b">
        <f t="shared" si="12"/>
        <v>0</v>
      </c>
      <c r="BM61" t="b">
        <f t="shared" si="13"/>
        <v>0</v>
      </c>
      <c r="BN61" t="b">
        <f t="shared" si="14"/>
        <v>0</v>
      </c>
      <c r="BO61" t="b">
        <f t="shared" si="15"/>
        <v>1</v>
      </c>
      <c r="BP61" t="b">
        <f t="shared" si="16"/>
        <v>0</v>
      </c>
      <c r="BQ61" t="b">
        <f t="shared" si="17"/>
        <v>0</v>
      </c>
      <c r="BR61" t="b">
        <f t="shared" si="18"/>
        <v>0</v>
      </c>
      <c r="BS61" t="b">
        <f t="shared" si="19"/>
        <v>0</v>
      </c>
      <c r="BT61" t="b">
        <f t="shared" si="20"/>
        <v>0</v>
      </c>
      <c r="BU61" t="b">
        <f t="shared" si="21"/>
        <v>0</v>
      </c>
      <c r="BV61" t="b">
        <f t="shared" si="22"/>
        <v>0</v>
      </c>
      <c r="BW61" t="b">
        <f t="shared" si="23"/>
        <v>0</v>
      </c>
      <c r="BX61" t="b">
        <f t="shared" si="24"/>
        <v>0</v>
      </c>
      <c r="BY61" t="b">
        <f t="shared" si="25"/>
        <v>0</v>
      </c>
    </row>
    <row r="62" spans="1:77" ht="16">
      <c r="A62" s="83" t="s">
        <v>75</v>
      </c>
      <c r="B62" s="63">
        <f t="shared" si="70"/>
        <v>8.7000000000000028</v>
      </c>
      <c r="C62" s="64">
        <f>SUM(SMALL(AF62:AY62,{1,2,3,4,5,6,7,8,9,10}))/10*0.96</f>
        <v>8.5002985074626878</v>
      </c>
      <c r="D62" s="64">
        <f>AVERAGE(SMALL(F62:Y62,{1,2,3,4,5,6,7,8,9,10}))</f>
        <v>80.7</v>
      </c>
      <c r="E62" s="65" t="s">
        <v>10</v>
      </c>
      <c r="F62" s="37">
        <v>87</v>
      </c>
      <c r="G62" s="37">
        <v>85</v>
      </c>
      <c r="H62" s="37">
        <v>84</v>
      </c>
      <c r="I62" s="37">
        <v>84</v>
      </c>
      <c r="J62" s="37">
        <v>76</v>
      </c>
      <c r="K62" s="37">
        <v>85</v>
      </c>
      <c r="L62" s="37">
        <v>85</v>
      </c>
      <c r="M62" s="37">
        <v>81</v>
      </c>
      <c r="N62" s="37">
        <v>78</v>
      </c>
      <c r="O62" s="37">
        <v>83</v>
      </c>
      <c r="P62" s="37">
        <v>85</v>
      </c>
      <c r="Q62" s="37">
        <v>82</v>
      </c>
      <c r="R62" s="37">
        <v>85</v>
      </c>
      <c r="S62" s="37">
        <v>84</v>
      </c>
      <c r="T62" s="37">
        <v>81</v>
      </c>
      <c r="U62" s="37">
        <v>88</v>
      </c>
      <c r="V62" s="37">
        <v>92</v>
      </c>
      <c r="W62" s="37">
        <v>82</v>
      </c>
      <c r="X62" s="38">
        <v>76</v>
      </c>
      <c r="Y62" s="38">
        <v>87</v>
      </c>
      <c r="Z62" s="16"/>
      <c r="AA62" s="16"/>
      <c r="AB62" s="19" t="s">
        <v>106</v>
      </c>
      <c r="AC62" s="17"/>
      <c r="AD62" s="17"/>
      <c r="AE62" s="17"/>
      <c r="AF62" s="3">
        <f>+(F62-71)*113/134</f>
        <v>13.492537313432836</v>
      </c>
      <c r="AG62" s="3">
        <f>+(G62-71)*113/134</f>
        <v>11.805970149253731</v>
      </c>
      <c r="AH62" s="3">
        <f t="shared" ref="AH62:AY62" si="96">+(F62-71)*113/134</f>
        <v>13.492537313432836</v>
      </c>
      <c r="AI62" s="3">
        <f t="shared" si="96"/>
        <v>11.805970149253731</v>
      </c>
      <c r="AJ62" s="3">
        <f t="shared" si="96"/>
        <v>10.962686567164178</v>
      </c>
      <c r="AK62" s="3">
        <f t="shared" si="96"/>
        <v>10.962686567164178</v>
      </c>
      <c r="AL62" s="3">
        <f t="shared" si="96"/>
        <v>4.2164179104477615</v>
      </c>
      <c r="AM62" s="3">
        <f t="shared" si="96"/>
        <v>11.805970149253731</v>
      </c>
      <c r="AN62" s="3">
        <f t="shared" si="96"/>
        <v>11.805970149253731</v>
      </c>
      <c r="AO62" s="3">
        <f t="shared" si="96"/>
        <v>8.432835820895523</v>
      </c>
      <c r="AP62" s="3">
        <f t="shared" si="96"/>
        <v>5.9029850746268657</v>
      </c>
      <c r="AQ62" s="3">
        <f t="shared" si="96"/>
        <v>10.119402985074627</v>
      </c>
      <c r="AR62" s="3">
        <f t="shared" si="96"/>
        <v>11.805970149253731</v>
      </c>
      <c r="AS62" s="3">
        <f t="shared" si="96"/>
        <v>9.2761194029850742</v>
      </c>
      <c r="AT62" s="3">
        <f t="shared" si="96"/>
        <v>11.805970149253731</v>
      </c>
      <c r="AU62" s="3">
        <f t="shared" si="96"/>
        <v>10.962686567164178</v>
      </c>
      <c r="AV62" s="3">
        <f t="shared" si="96"/>
        <v>8.432835820895523</v>
      </c>
      <c r="AW62" s="3">
        <f t="shared" si="96"/>
        <v>14.335820895522389</v>
      </c>
      <c r="AX62" s="3">
        <f t="shared" si="96"/>
        <v>17.708955223880597</v>
      </c>
      <c r="AY62" s="3">
        <f t="shared" si="96"/>
        <v>9.2761194029850742</v>
      </c>
      <c r="BF62" t="b">
        <f t="shared" si="6"/>
        <v>0</v>
      </c>
      <c r="BG62" t="b">
        <f t="shared" si="7"/>
        <v>0</v>
      </c>
      <c r="BH62" t="b">
        <f t="shared" si="8"/>
        <v>0</v>
      </c>
      <c r="BI62" t="b">
        <f t="shared" si="9"/>
        <v>0</v>
      </c>
      <c r="BJ62" t="b">
        <f t="shared" si="10"/>
        <v>1</v>
      </c>
      <c r="BK62" t="b">
        <f t="shared" si="11"/>
        <v>0</v>
      </c>
      <c r="BL62" t="b">
        <f t="shared" si="12"/>
        <v>0</v>
      </c>
      <c r="BM62" t="b">
        <f t="shared" si="13"/>
        <v>0</v>
      </c>
      <c r="BN62" t="b">
        <f t="shared" si="14"/>
        <v>1</v>
      </c>
      <c r="BO62" t="b">
        <f t="shared" si="15"/>
        <v>0</v>
      </c>
      <c r="BP62" t="b">
        <f t="shared" si="16"/>
        <v>0</v>
      </c>
      <c r="BQ62" t="b">
        <f t="shared" si="17"/>
        <v>0</v>
      </c>
      <c r="BR62" t="b">
        <f t="shared" si="18"/>
        <v>0</v>
      </c>
      <c r="BS62" t="b">
        <f t="shared" si="19"/>
        <v>0</v>
      </c>
      <c r="BT62" t="b">
        <f t="shared" si="20"/>
        <v>0</v>
      </c>
      <c r="BU62" t="b">
        <f t="shared" si="21"/>
        <v>0</v>
      </c>
      <c r="BV62" t="b">
        <f t="shared" si="22"/>
        <v>0</v>
      </c>
      <c r="BW62" t="b">
        <f t="shared" si="23"/>
        <v>0</v>
      </c>
      <c r="BX62" t="b">
        <f t="shared" si="24"/>
        <v>1</v>
      </c>
      <c r="BY62" t="b">
        <f t="shared" si="25"/>
        <v>0</v>
      </c>
    </row>
    <row r="63" spans="1:77" ht="16">
      <c r="A63" s="84" t="s">
        <v>72</v>
      </c>
      <c r="B63" s="63">
        <f t="shared" si="70"/>
        <v>8.75</v>
      </c>
      <c r="C63" s="64">
        <f>SUM(SMALL(AF63:AM63,{1,2,3,4}))/4*0.96</f>
        <v>7.8931343283582089</v>
      </c>
      <c r="D63" s="64">
        <f>AVERAGE(SMALL(F63:Y63,{1,2,3,4}))</f>
        <v>80.75</v>
      </c>
      <c r="E63" s="67" t="s">
        <v>10</v>
      </c>
      <c r="F63" s="37">
        <v>85</v>
      </c>
      <c r="G63" s="37">
        <v>86</v>
      </c>
      <c r="H63" s="37">
        <v>79</v>
      </c>
      <c r="I63" s="37">
        <v>80</v>
      </c>
      <c r="J63" s="37">
        <v>87</v>
      </c>
      <c r="K63" s="37">
        <v>81</v>
      </c>
      <c r="L63" s="37">
        <v>83</v>
      </c>
      <c r="M63" s="37">
        <v>93</v>
      </c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16"/>
      <c r="AA63" s="16"/>
      <c r="AB63" s="19" t="s">
        <v>106</v>
      </c>
      <c r="AC63" s="17"/>
      <c r="AD63" s="17"/>
      <c r="AE63" s="17"/>
      <c r="AF63" s="3">
        <f>+(F63-71)*113/134</f>
        <v>11.805970149253731</v>
      </c>
      <c r="AG63" s="3">
        <f>+(G63-71)*113/134</f>
        <v>12.649253731343284</v>
      </c>
      <c r="AH63" s="3">
        <f t="shared" ref="AH63:AY63" si="97">+(H63-71)*113/134</f>
        <v>6.7462686567164178</v>
      </c>
      <c r="AI63" s="3">
        <f t="shared" si="97"/>
        <v>7.58955223880597</v>
      </c>
      <c r="AJ63" s="3">
        <f t="shared" si="97"/>
        <v>13.492537313432836</v>
      </c>
      <c r="AK63" s="3">
        <f t="shared" si="97"/>
        <v>8.432835820895523</v>
      </c>
      <c r="AL63" s="3">
        <f t="shared" si="97"/>
        <v>10.119402985074627</v>
      </c>
      <c r="AM63" s="3">
        <f t="shared" si="97"/>
        <v>18.552238805970148</v>
      </c>
      <c r="AN63" s="3">
        <f t="shared" si="97"/>
        <v>-59.873134328358212</v>
      </c>
      <c r="AO63" s="3">
        <f t="shared" si="97"/>
        <v>-59.873134328358212</v>
      </c>
      <c r="AP63" s="3">
        <f t="shared" si="97"/>
        <v>-59.873134328358212</v>
      </c>
      <c r="AQ63" s="3">
        <f t="shared" si="97"/>
        <v>-59.873134328358212</v>
      </c>
      <c r="AR63" s="3">
        <f t="shared" si="97"/>
        <v>-59.873134328358212</v>
      </c>
      <c r="AS63" s="3">
        <f t="shared" si="97"/>
        <v>-59.873134328358212</v>
      </c>
      <c r="AT63" s="3">
        <f t="shared" si="97"/>
        <v>-59.873134328358212</v>
      </c>
      <c r="AU63" s="3">
        <f t="shared" si="97"/>
        <v>-59.873134328358212</v>
      </c>
      <c r="AV63" s="3">
        <f t="shared" si="97"/>
        <v>-59.873134328358212</v>
      </c>
      <c r="AW63" s="3">
        <f t="shared" si="97"/>
        <v>-59.873134328358212</v>
      </c>
      <c r="AX63" s="3">
        <f t="shared" si="97"/>
        <v>-59.873134328358212</v>
      </c>
      <c r="AY63" s="3">
        <f t="shared" si="97"/>
        <v>-59.873134328358212</v>
      </c>
      <c r="BF63" t="e">
        <f t="shared" si="6"/>
        <v>#NUM!</v>
      </c>
      <c r="BG63" t="b">
        <f t="shared" si="7"/>
        <v>0</v>
      </c>
      <c r="BH63" t="b">
        <f t="shared" si="8"/>
        <v>0</v>
      </c>
      <c r="BI63" t="b">
        <f t="shared" si="9"/>
        <v>0</v>
      </c>
      <c r="BJ63" t="b">
        <f t="shared" si="10"/>
        <v>0</v>
      </c>
      <c r="BK63" t="b">
        <f t="shared" si="11"/>
        <v>0</v>
      </c>
      <c r="BL63" t="b">
        <f t="shared" si="12"/>
        <v>0</v>
      </c>
      <c r="BM63" t="b">
        <f t="shared" si="13"/>
        <v>0</v>
      </c>
      <c r="BN63" t="b">
        <f t="shared" si="14"/>
        <v>1</v>
      </c>
      <c r="BO63" t="b">
        <f t="shared" si="15"/>
        <v>1</v>
      </c>
      <c r="BP63" t="b">
        <f t="shared" si="16"/>
        <v>1</v>
      </c>
      <c r="BQ63" t="b">
        <f t="shared" si="17"/>
        <v>1</v>
      </c>
      <c r="BR63" t="b">
        <f t="shared" si="18"/>
        <v>1</v>
      </c>
      <c r="BS63" t="b">
        <f t="shared" si="19"/>
        <v>1</v>
      </c>
      <c r="BT63" t="b">
        <f t="shared" si="20"/>
        <v>1</v>
      </c>
      <c r="BU63" t="b">
        <f t="shared" si="21"/>
        <v>1</v>
      </c>
      <c r="BV63" t="b">
        <f t="shared" si="22"/>
        <v>1</v>
      </c>
      <c r="BW63" t="b">
        <f t="shared" si="23"/>
        <v>1</v>
      </c>
      <c r="BX63" t="b">
        <f t="shared" si="24"/>
        <v>1</v>
      </c>
      <c r="BY63" t="b">
        <f t="shared" si="25"/>
        <v>1</v>
      </c>
    </row>
    <row r="64" spans="1:77" s="2" customFormat="1" ht="16">
      <c r="A64" s="83" t="s">
        <v>71</v>
      </c>
      <c r="B64" s="63">
        <f t="shared" si="70"/>
        <v>8.75</v>
      </c>
      <c r="C64" s="64">
        <f>SUM(SMALL(AF64:AN64,{1,2,3,4}))/4*0.96</f>
        <v>10.279354838709677</v>
      </c>
      <c r="D64" s="64">
        <f>AVERAGE(SMALL(F64:Y64,{1,2,3,4}))</f>
        <v>80.75</v>
      </c>
      <c r="E64" s="65" t="s">
        <v>21</v>
      </c>
      <c r="F64" s="43">
        <v>87</v>
      </c>
      <c r="G64" s="43">
        <v>82</v>
      </c>
      <c r="H64" s="43">
        <v>80</v>
      </c>
      <c r="I64" s="43">
        <v>86</v>
      </c>
      <c r="J64" s="43">
        <v>85</v>
      </c>
      <c r="K64" s="43">
        <v>91</v>
      </c>
      <c r="L64" s="43">
        <v>83</v>
      </c>
      <c r="M64" s="43">
        <v>78</v>
      </c>
      <c r="N64" s="43">
        <v>90</v>
      </c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16"/>
      <c r="AA64" s="16"/>
      <c r="AB64" s="19" t="s">
        <v>106</v>
      </c>
      <c r="AC64" s="17"/>
      <c r="AD64" s="17"/>
      <c r="AE64" s="17"/>
      <c r="AF64" s="4">
        <f t="shared" ref="AF64:AO65" si="98">+(F64-69)*113/124</f>
        <v>16.403225806451612</v>
      </c>
      <c r="AG64" s="4">
        <f t="shared" si="98"/>
        <v>11.846774193548388</v>
      </c>
      <c r="AH64" s="4">
        <f t="shared" si="98"/>
        <v>10.024193548387096</v>
      </c>
      <c r="AI64" s="4">
        <f t="shared" si="98"/>
        <v>15.491935483870968</v>
      </c>
      <c r="AJ64" s="4">
        <f t="shared" si="98"/>
        <v>14.580645161290322</v>
      </c>
      <c r="AK64" s="4">
        <f t="shared" si="98"/>
        <v>20.048387096774192</v>
      </c>
      <c r="AL64" s="4">
        <f t="shared" si="98"/>
        <v>12.758064516129032</v>
      </c>
      <c r="AM64" s="4">
        <f t="shared" si="98"/>
        <v>8.2016129032258061</v>
      </c>
      <c r="AN64" s="4">
        <f t="shared" si="98"/>
        <v>19.137096774193548</v>
      </c>
      <c r="AO64" s="4">
        <f t="shared" si="98"/>
        <v>-62.87903225806452</v>
      </c>
      <c r="AP64" s="4">
        <f t="shared" ref="AP64:AY65" si="99">+(P64-69)*113/124</f>
        <v>-62.87903225806452</v>
      </c>
      <c r="AQ64" s="4">
        <f t="shared" si="99"/>
        <v>-62.87903225806452</v>
      </c>
      <c r="AR64" s="4">
        <f t="shared" si="99"/>
        <v>-62.87903225806452</v>
      </c>
      <c r="AS64" s="4">
        <f t="shared" si="99"/>
        <v>-62.87903225806452</v>
      </c>
      <c r="AT64" s="4">
        <f t="shared" si="99"/>
        <v>-62.87903225806452</v>
      </c>
      <c r="AU64" s="4">
        <f t="shared" si="99"/>
        <v>-62.87903225806452</v>
      </c>
      <c r="AV64" s="4">
        <f t="shared" si="99"/>
        <v>-62.87903225806452</v>
      </c>
      <c r="AW64" s="4">
        <f t="shared" si="99"/>
        <v>-62.87903225806452</v>
      </c>
      <c r="AX64" s="4">
        <f t="shared" si="99"/>
        <v>-62.87903225806452</v>
      </c>
      <c r="AY64" s="4">
        <f t="shared" si="99"/>
        <v>-62.87903225806452</v>
      </c>
      <c r="BF64" t="e">
        <f t="shared" si="6"/>
        <v>#NUM!</v>
      </c>
      <c r="BG64" t="b">
        <f t="shared" si="7"/>
        <v>0</v>
      </c>
      <c r="BH64" t="b">
        <f t="shared" si="8"/>
        <v>0</v>
      </c>
      <c r="BI64" t="b">
        <f t="shared" si="9"/>
        <v>0</v>
      </c>
      <c r="BJ64" t="b">
        <f t="shared" si="10"/>
        <v>0</v>
      </c>
      <c r="BK64" t="b">
        <f t="shared" si="11"/>
        <v>0</v>
      </c>
      <c r="BL64" t="b">
        <f t="shared" si="12"/>
        <v>0</v>
      </c>
      <c r="BM64" t="b">
        <f t="shared" si="13"/>
        <v>1</v>
      </c>
      <c r="BN64" t="b">
        <f t="shared" si="14"/>
        <v>0</v>
      </c>
      <c r="BO64" t="b">
        <f t="shared" si="15"/>
        <v>1</v>
      </c>
      <c r="BP64" t="b">
        <f t="shared" si="16"/>
        <v>1</v>
      </c>
      <c r="BQ64" t="b">
        <f t="shared" si="17"/>
        <v>1</v>
      </c>
      <c r="BR64" t="b">
        <f t="shared" si="18"/>
        <v>1</v>
      </c>
      <c r="BS64" t="b">
        <f t="shared" si="19"/>
        <v>1</v>
      </c>
      <c r="BT64" t="b">
        <f t="shared" si="20"/>
        <v>1</v>
      </c>
      <c r="BU64" t="b">
        <f t="shared" si="21"/>
        <v>1</v>
      </c>
      <c r="BV64" t="b">
        <f t="shared" si="22"/>
        <v>1</v>
      </c>
      <c r="BW64" t="b">
        <f t="shared" si="23"/>
        <v>1</v>
      </c>
      <c r="BX64" t="b">
        <f t="shared" si="24"/>
        <v>1</v>
      </c>
      <c r="BY64" t="b">
        <f t="shared" si="25"/>
        <v>1</v>
      </c>
    </row>
    <row r="65" spans="1:77" s="2" customFormat="1" ht="16">
      <c r="A65" s="84" t="s">
        <v>73</v>
      </c>
      <c r="B65" s="63">
        <f t="shared" si="70"/>
        <v>9</v>
      </c>
      <c r="C65" s="64">
        <f>SUM(SMALL(AF65:AY65,{1,2,3,4,5,6,7,8,9,10}))/10*0.96</f>
        <v>10.49806451612903</v>
      </c>
      <c r="D65" s="64">
        <f>AVERAGE(SMALL(F65:Y65,{1,2,3,4,5,6,7,8,9,10}))</f>
        <v>81</v>
      </c>
      <c r="E65" s="67" t="s">
        <v>21</v>
      </c>
      <c r="F65" s="43">
        <v>84</v>
      </c>
      <c r="G65" s="37">
        <v>82</v>
      </c>
      <c r="H65" s="43">
        <v>91</v>
      </c>
      <c r="I65" s="37">
        <v>82</v>
      </c>
      <c r="J65" s="43">
        <v>81</v>
      </c>
      <c r="K65" s="43">
        <v>75</v>
      </c>
      <c r="L65" s="43">
        <v>84</v>
      </c>
      <c r="M65" s="37">
        <v>84</v>
      </c>
      <c r="N65" s="37">
        <v>85</v>
      </c>
      <c r="O65" s="37">
        <v>81</v>
      </c>
      <c r="P65" s="37">
        <v>83</v>
      </c>
      <c r="Q65" s="37">
        <v>87</v>
      </c>
      <c r="R65" s="37">
        <v>82</v>
      </c>
      <c r="S65" s="37">
        <v>81</v>
      </c>
      <c r="T65" s="37">
        <v>83</v>
      </c>
      <c r="U65" s="37">
        <v>84</v>
      </c>
      <c r="V65" s="37">
        <v>88</v>
      </c>
      <c r="W65" s="37">
        <v>87</v>
      </c>
      <c r="X65" s="37">
        <v>80</v>
      </c>
      <c r="Y65" s="39">
        <v>91</v>
      </c>
      <c r="Z65" s="16" t="s">
        <v>3</v>
      </c>
      <c r="AA65" s="16"/>
      <c r="AB65" s="19" t="s">
        <v>106</v>
      </c>
      <c r="AC65" s="17"/>
      <c r="AD65" s="17"/>
      <c r="AE65" s="17"/>
      <c r="AF65" s="4">
        <f t="shared" si="98"/>
        <v>13.669354838709678</v>
      </c>
      <c r="AG65" s="4">
        <f t="shared" si="98"/>
        <v>11.846774193548388</v>
      </c>
      <c r="AH65" s="4">
        <f t="shared" si="98"/>
        <v>20.048387096774192</v>
      </c>
      <c r="AI65" s="4">
        <f t="shared" si="98"/>
        <v>11.846774193548388</v>
      </c>
      <c r="AJ65" s="4">
        <f t="shared" si="98"/>
        <v>10.935483870967742</v>
      </c>
      <c r="AK65" s="4">
        <f t="shared" si="98"/>
        <v>5.467741935483871</v>
      </c>
      <c r="AL65" s="4">
        <f t="shared" si="98"/>
        <v>13.669354838709678</v>
      </c>
      <c r="AM65" s="4">
        <f t="shared" si="98"/>
        <v>13.669354838709678</v>
      </c>
      <c r="AN65" s="4">
        <f t="shared" si="98"/>
        <v>14.580645161290322</v>
      </c>
      <c r="AO65" s="4">
        <f t="shared" si="98"/>
        <v>10.935483870967742</v>
      </c>
      <c r="AP65" s="4">
        <f t="shared" si="99"/>
        <v>12.758064516129032</v>
      </c>
      <c r="AQ65" s="4">
        <f t="shared" si="99"/>
        <v>16.403225806451612</v>
      </c>
      <c r="AR65" s="4">
        <f t="shared" si="99"/>
        <v>11.846774193548388</v>
      </c>
      <c r="AS65" s="4">
        <f t="shared" si="99"/>
        <v>10.935483870967742</v>
      </c>
      <c r="AT65" s="4">
        <f t="shared" si="99"/>
        <v>12.758064516129032</v>
      </c>
      <c r="AU65" s="4">
        <f t="shared" si="99"/>
        <v>13.669354838709678</v>
      </c>
      <c r="AV65" s="4">
        <f t="shared" si="99"/>
        <v>17.31451612903226</v>
      </c>
      <c r="AW65" s="4">
        <f t="shared" si="99"/>
        <v>16.403225806451612</v>
      </c>
      <c r="AX65" s="4">
        <f t="shared" si="99"/>
        <v>10.024193548387096</v>
      </c>
      <c r="AY65" s="4">
        <f t="shared" si="99"/>
        <v>20.048387096774192</v>
      </c>
      <c r="BF65" t="b">
        <f t="shared" si="6"/>
        <v>0</v>
      </c>
      <c r="BG65" t="b">
        <f t="shared" si="7"/>
        <v>0</v>
      </c>
      <c r="BH65" t="b">
        <f t="shared" si="8"/>
        <v>0</v>
      </c>
      <c r="BI65" t="b">
        <f t="shared" si="9"/>
        <v>0</v>
      </c>
      <c r="BJ65" t="b">
        <f t="shared" si="10"/>
        <v>0</v>
      </c>
      <c r="BK65" t="b">
        <f t="shared" si="11"/>
        <v>1</v>
      </c>
      <c r="BL65" t="b">
        <f t="shared" si="12"/>
        <v>0</v>
      </c>
      <c r="BM65" t="b">
        <f t="shared" si="13"/>
        <v>0</v>
      </c>
      <c r="BN65" t="b">
        <f t="shared" si="14"/>
        <v>0</v>
      </c>
      <c r="BO65" t="b">
        <f t="shared" si="15"/>
        <v>0</v>
      </c>
      <c r="BP65" t="b">
        <f t="shared" si="16"/>
        <v>0</v>
      </c>
      <c r="BQ65" t="b">
        <f t="shared" si="17"/>
        <v>0</v>
      </c>
      <c r="BR65" t="b">
        <f t="shared" si="18"/>
        <v>0</v>
      </c>
      <c r="BS65" t="b">
        <f t="shared" si="19"/>
        <v>0</v>
      </c>
      <c r="BT65" t="b">
        <f t="shared" si="20"/>
        <v>0</v>
      </c>
      <c r="BU65" t="b">
        <f t="shared" si="21"/>
        <v>0</v>
      </c>
      <c r="BV65" t="b">
        <f t="shared" si="22"/>
        <v>0</v>
      </c>
      <c r="BW65" t="b">
        <f t="shared" si="23"/>
        <v>0</v>
      </c>
      <c r="BX65" t="b">
        <f t="shared" si="24"/>
        <v>0</v>
      </c>
      <c r="BY65" t="b">
        <f t="shared" si="25"/>
        <v>0</v>
      </c>
    </row>
    <row r="66" spans="1:77" s="2" customFormat="1" ht="16">
      <c r="A66" s="84" t="s">
        <v>68</v>
      </c>
      <c r="B66" s="63">
        <f t="shared" ref="B66:B94" si="100">+D66-72</f>
        <v>9</v>
      </c>
      <c r="C66" s="64">
        <f>SUM(SMALL(AF66:AN66,{1,2,3,4,5}))/5*0.96</f>
        <v>8.0955223880597025</v>
      </c>
      <c r="D66" s="64">
        <f>AVERAGE(SMALL(F66:Y66,{1,2,3,4,5}))</f>
        <v>81</v>
      </c>
      <c r="E66" s="66"/>
      <c r="F66" s="40">
        <v>86</v>
      </c>
      <c r="G66" s="40">
        <v>83</v>
      </c>
      <c r="H66" s="40">
        <v>89</v>
      </c>
      <c r="I66" s="40">
        <v>90</v>
      </c>
      <c r="J66" s="40">
        <v>83</v>
      </c>
      <c r="K66" s="40">
        <v>83</v>
      </c>
      <c r="L66" s="40">
        <v>87</v>
      </c>
      <c r="M66" s="40">
        <v>79</v>
      </c>
      <c r="N66" s="40">
        <v>77</v>
      </c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16"/>
      <c r="AA66" s="16"/>
      <c r="AB66" s="19" t="s">
        <v>106</v>
      </c>
      <c r="AC66" s="17"/>
      <c r="AD66" s="17"/>
      <c r="AE66" s="17"/>
      <c r="AF66" s="3">
        <f t="shared" ref="AF66:AY66" si="101">+(F66-71)*113/134</f>
        <v>12.649253731343284</v>
      </c>
      <c r="AG66" s="3">
        <f t="shared" si="101"/>
        <v>10.119402985074627</v>
      </c>
      <c r="AH66" s="3">
        <f t="shared" si="101"/>
        <v>15.17910447761194</v>
      </c>
      <c r="AI66" s="3">
        <f t="shared" si="101"/>
        <v>16.022388059701491</v>
      </c>
      <c r="AJ66" s="3">
        <f t="shared" si="101"/>
        <v>10.119402985074627</v>
      </c>
      <c r="AK66" s="3">
        <f t="shared" si="101"/>
        <v>10.119402985074627</v>
      </c>
      <c r="AL66" s="3">
        <f t="shared" si="101"/>
        <v>13.492537313432836</v>
      </c>
      <c r="AM66" s="3">
        <f t="shared" si="101"/>
        <v>6.7462686567164178</v>
      </c>
      <c r="AN66" s="3">
        <f t="shared" si="101"/>
        <v>5.0597014925373136</v>
      </c>
      <c r="AO66" s="3">
        <f t="shared" si="101"/>
        <v>-59.873134328358212</v>
      </c>
      <c r="AP66" s="3">
        <f t="shared" si="101"/>
        <v>-59.873134328358212</v>
      </c>
      <c r="AQ66" s="3">
        <f t="shared" si="101"/>
        <v>-59.873134328358212</v>
      </c>
      <c r="AR66" s="3">
        <f t="shared" si="101"/>
        <v>-59.873134328358212</v>
      </c>
      <c r="AS66" s="3">
        <f t="shared" si="101"/>
        <v>-59.873134328358212</v>
      </c>
      <c r="AT66" s="3">
        <f t="shared" si="101"/>
        <v>-59.873134328358212</v>
      </c>
      <c r="AU66" s="3">
        <f t="shared" si="101"/>
        <v>-59.873134328358212</v>
      </c>
      <c r="AV66" s="3">
        <f t="shared" si="101"/>
        <v>-59.873134328358212</v>
      </c>
      <c r="AW66" s="3">
        <f t="shared" si="101"/>
        <v>-59.873134328358212</v>
      </c>
      <c r="AX66" s="3">
        <f t="shared" si="101"/>
        <v>-59.873134328358212</v>
      </c>
      <c r="AY66" s="3">
        <f t="shared" si="101"/>
        <v>-59.873134328358212</v>
      </c>
      <c r="BF66" t="e">
        <f t="shared" si="6"/>
        <v>#NUM!</v>
      </c>
      <c r="BG66" t="b">
        <f t="shared" si="7"/>
        <v>0</v>
      </c>
      <c r="BH66" t="b">
        <f t="shared" si="8"/>
        <v>0</v>
      </c>
      <c r="BI66" t="b">
        <f t="shared" si="9"/>
        <v>0</v>
      </c>
      <c r="BJ66" t="b">
        <f t="shared" si="10"/>
        <v>0</v>
      </c>
      <c r="BK66" t="b">
        <f t="shared" si="11"/>
        <v>0</v>
      </c>
      <c r="BL66" t="b">
        <f t="shared" si="12"/>
        <v>0</v>
      </c>
      <c r="BM66" t="b">
        <f t="shared" si="13"/>
        <v>1</v>
      </c>
      <c r="BN66" t="b">
        <f t="shared" si="14"/>
        <v>1</v>
      </c>
      <c r="BO66" t="b">
        <f t="shared" si="15"/>
        <v>1</v>
      </c>
      <c r="BP66" t="b">
        <f t="shared" si="16"/>
        <v>1</v>
      </c>
      <c r="BQ66" t="b">
        <f t="shared" si="17"/>
        <v>1</v>
      </c>
      <c r="BR66" t="b">
        <f t="shared" si="18"/>
        <v>1</v>
      </c>
      <c r="BS66" t="b">
        <f t="shared" si="19"/>
        <v>1</v>
      </c>
      <c r="BT66" t="b">
        <f t="shared" si="20"/>
        <v>1</v>
      </c>
      <c r="BU66" t="b">
        <f t="shared" si="21"/>
        <v>1</v>
      </c>
      <c r="BV66" t="b">
        <f t="shared" si="22"/>
        <v>1</v>
      </c>
      <c r="BW66" t="b">
        <f t="shared" si="23"/>
        <v>1</v>
      </c>
      <c r="BX66" t="b">
        <f t="shared" si="24"/>
        <v>1</v>
      </c>
      <c r="BY66" t="b">
        <f t="shared" si="25"/>
        <v>1</v>
      </c>
    </row>
    <row r="67" spans="1:77" s="2" customFormat="1" ht="16">
      <c r="A67" s="84" t="s">
        <v>76</v>
      </c>
      <c r="B67" s="63">
        <f t="shared" si="100"/>
        <v>9</v>
      </c>
      <c r="C67" s="64">
        <f>SUM(SMALL(AF67:AH67,{1,2}))/2*0.96</f>
        <v>10.498064516129032</v>
      </c>
      <c r="D67" s="64">
        <f>AVERAGE(SMALL(F67:Y67,{1,2}))</f>
        <v>81</v>
      </c>
      <c r="E67" s="67" t="s">
        <v>21</v>
      </c>
      <c r="F67" s="37">
        <v>81</v>
      </c>
      <c r="G67" s="37">
        <v>81</v>
      </c>
      <c r="H67" s="37">
        <v>83</v>
      </c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16"/>
      <c r="AA67" s="16"/>
      <c r="AB67" s="19" t="s">
        <v>106</v>
      </c>
      <c r="AC67" s="17"/>
      <c r="AD67" s="17"/>
      <c r="AE67" s="17"/>
      <c r="AF67" s="4">
        <f t="shared" ref="AF67:AO68" si="102">+(F67-69)*113/124</f>
        <v>10.935483870967742</v>
      </c>
      <c r="AG67" s="4">
        <f t="shared" si="102"/>
        <v>10.935483870967742</v>
      </c>
      <c r="AH67" s="4">
        <f t="shared" si="102"/>
        <v>12.758064516129032</v>
      </c>
      <c r="AI67" s="4">
        <f t="shared" si="102"/>
        <v>-62.87903225806452</v>
      </c>
      <c r="AJ67" s="4">
        <f t="shared" si="102"/>
        <v>-62.87903225806452</v>
      </c>
      <c r="AK67" s="4">
        <f t="shared" si="102"/>
        <v>-62.87903225806452</v>
      </c>
      <c r="AL67" s="4">
        <f t="shared" si="102"/>
        <v>-62.87903225806452</v>
      </c>
      <c r="AM67" s="4">
        <f t="shared" si="102"/>
        <v>-62.87903225806452</v>
      </c>
      <c r="AN67" s="4">
        <f t="shared" si="102"/>
        <v>-62.87903225806452</v>
      </c>
      <c r="AO67" s="4">
        <f t="shared" si="102"/>
        <v>-62.87903225806452</v>
      </c>
      <c r="AP67" s="4">
        <f t="shared" ref="AP67:AY68" si="103">+(P67-69)*113/124</f>
        <v>-62.87903225806452</v>
      </c>
      <c r="AQ67" s="4">
        <f t="shared" si="103"/>
        <v>-62.87903225806452</v>
      </c>
      <c r="AR67" s="4">
        <f t="shared" si="103"/>
        <v>-62.87903225806452</v>
      </c>
      <c r="AS67" s="4">
        <f t="shared" si="103"/>
        <v>-62.87903225806452</v>
      </c>
      <c r="AT67" s="4">
        <f t="shared" si="103"/>
        <v>-62.87903225806452</v>
      </c>
      <c r="AU67" s="4">
        <f t="shared" si="103"/>
        <v>-62.87903225806452</v>
      </c>
      <c r="AV67" s="4">
        <f t="shared" si="103"/>
        <v>-62.87903225806452</v>
      </c>
      <c r="AW67" s="4">
        <f t="shared" si="103"/>
        <v>-62.87903225806452</v>
      </c>
      <c r="AX67" s="4">
        <f t="shared" si="103"/>
        <v>-62.87903225806452</v>
      </c>
      <c r="AY67" s="4">
        <f t="shared" si="103"/>
        <v>-62.87903225806452</v>
      </c>
      <c r="BF67" t="e">
        <f t="shared" si="6"/>
        <v>#NUM!</v>
      </c>
      <c r="BG67" t="b">
        <f t="shared" si="7"/>
        <v>0</v>
      </c>
      <c r="BH67" t="b">
        <f t="shared" si="8"/>
        <v>0</v>
      </c>
      <c r="BI67" t="b">
        <f t="shared" si="9"/>
        <v>1</v>
      </c>
      <c r="BJ67" t="b">
        <f t="shared" si="10"/>
        <v>1</v>
      </c>
      <c r="BK67" t="b">
        <f t="shared" si="11"/>
        <v>1</v>
      </c>
      <c r="BL67" t="b">
        <f t="shared" si="12"/>
        <v>1</v>
      </c>
      <c r="BM67" t="b">
        <f t="shared" si="13"/>
        <v>1</v>
      </c>
      <c r="BN67" t="b">
        <f t="shared" si="14"/>
        <v>1</v>
      </c>
      <c r="BO67" t="b">
        <f t="shared" si="15"/>
        <v>1</v>
      </c>
      <c r="BP67" t="b">
        <f t="shared" si="16"/>
        <v>1</v>
      </c>
      <c r="BQ67" t="b">
        <f t="shared" si="17"/>
        <v>1</v>
      </c>
      <c r="BR67" t="b">
        <f t="shared" si="18"/>
        <v>1</v>
      </c>
      <c r="BS67" t="b">
        <f t="shared" si="19"/>
        <v>1</v>
      </c>
      <c r="BT67" t="b">
        <f t="shared" si="20"/>
        <v>1</v>
      </c>
      <c r="BU67" t="b">
        <f t="shared" si="21"/>
        <v>1</v>
      </c>
      <c r="BV67" t="b">
        <f t="shared" si="22"/>
        <v>1</v>
      </c>
      <c r="BW67" t="b">
        <f t="shared" si="23"/>
        <v>1</v>
      </c>
      <c r="BX67" t="b">
        <f t="shared" si="24"/>
        <v>1</v>
      </c>
      <c r="BY67" t="b">
        <f t="shared" si="25"/>
        <v>1</v>
      </c>
    </row>
    <row r="68" spans="1:77" ht="16">
      <c r="A68" s="84" t="s">
        <v>64</v>
      </c>
      <c r="B68" s="63">
        <f t="shared" si="100"/>
        <v>9.0999999999999943</v>
      </c>
      <c r="C68" s="64">
        <f>SUM(SMALL(AF68:AY68,{1,2,3,4,5,6,7,8,9,10}))/10*0.96</f>
        <v>10.585548387096773</v>
      </c>
      <c r="D68" s="64">
        <f>AVERAGE(SMALL(F68:Y68,{1,2,3,4,5,6,7,8,9,10}))</f>
        <v>81.099999999999994</v>
      </c>
      <c r="E68" s="67" t="s">
        <v>21</v>
      </c>
      <c r="F68" s="37">
        <v>82</v>
      </c>
      <c r="G68" s="37">
        <v>80</v>
      </c>
      <c r="H68" s="37">
        <v>85</v>
      </c>
      <c r="I68" s="37">
        <v>85</v>
      </c>
      <c r="J68" s="37">
        <v>78</v>
      </c>
      <c r="K68" s="37">
        <v>83</v>
      </c>
      <c r="L68" s="37">
        <v>79</v>
      </c>
      <c r="M68" s="37">
        <v>82</v>
      </c>
      <c r="N68" s="37">
        <v>82</v>
      </c>
      <c r="O68" s="37">
        <v>85</v>
      </c>
      <c r="P68" s="37">
        <v>83</v>
      </c>
      <c r="Q68" s="37">
        <v>83</v>
      </c>
      <c r="R68" s="37">
        <v>82</v>
      </c>
      <c r="S68" s="37">
        <v>84</v>
      </c>
      <c r="T68" s="37">
        <v>86</v>
      </c>
      <c r="U68" s="37">
        <v>83</v>
      </c>
      <c r="V68" s="37">
        <v>86</v>
      </c>
      <c r="W68" s="38">
        <v>80</v>
      </c>
      <c r="X68" s="38">
        <v>90</v>
      </c>
      <c r="Y68" s="39">
        <v>85</v>
      </c>
      <c r="Z68" s="16" t="s">
        <v>4</v>
      </c>
      <c r="AA68" s="16"/>
      <c r="AB68" s="19" t="s">
        <v>106</v>
      </c>
      <c r="AC68" s="17"/>
      <c r="AD68" s="17"/>
      <c r="AE68" s="17"/>
      <c r="AF68" s="4">
        <f t="shared" si="102"/>
        <v>11.846774193548388</v>
      </c>
      <c r="AG68" s="4">
        <f t="shared" si="102"/>
        <v>10.024193548387096</v>
      </c>
      <c r="AH68" s="4">
        <f t="shared" si="102"/>
        <v>14.580645161290322</v>
      </c>
      <c r="AI68" s="4">
        <f t="shared" si="102"/>
        <v>14.580645161290322</v>
      </c>
      <c r="AJ68" s="4">
        <f t="shared" si="102"/>
        <v>8.2016129032258061</v>
      </c>
      <c r="AK68" s="4">
        <f t="shared" si="102"/>
        <v>12.758064516129032</v>
      </c>
      <c r="AL68" s="4">
        <f t="shared" si="102"/>
        <v>9.112903225806452</v>
      </c>
      <c r="AM68" s="4">
        <f t="shared" si="102"/>
        <v>11.846774193548388</v>
      </c>
      <c r="AN68" s="4">
        <f t="shared" si="102"/>
        <v>11.846774193548388</v>
      </c>
      <c r="AO68" s="4">
        <f t="shared" si="102"/>
        <v>14.580645161290322</v>
      </c>
      <c r="AP68" s="4">
        <f t="shared" si="103"/>
        <v>12.758064516129032</v>
      </c>
      <c r="AQ68" s="4">
        <f t="shared" si="103"/>
        <v>12.758064516129032</v>
      </c>
      <c r="AR68" s="4">
        <f t="shared" si="103"/>
        <v>11.846774193548388</v>
      </c>
      <c r="AS68" s="4">
        <f t="shared" si="103"/>
        <v>13.669354838709678</v>
      </c>
      <c r="AT68" s="4">
        <f t="shared" si="103"/>
        <v>15.491935483870968</v>
      </c>
      <c r="AU68" s="4">
        <f t="shared" si="103"/>
        <v>12.758064516129032</v>
      </c>
      <c r="AV68" s="4">
        <f t="shared" si="103"/>
        <v>15.491935483870968</v>
      </c>
      <c r="AW68" s="4">
        <f t="shared" si="103"/>
        <v>10.024193548387096</v>
      </c>
      <c r="AX68" s="4">
        <f t="shared" si="103"/>
        <v>19.137096774193548</v>
      </c>
      <c r="AY68" s="4">
        <f t="shared" si="103"/>
        <v>14.580645161290322</v>
      </c>
      <c r="BF68" t="b">
        <f t="shared" si="6"/>
        <v>1</v>
      </c>
      <c r="BG68" t="b">
        <f t="shared" si="7"/>
        <v>0</v>
      </c>
      <c r="BH68" t="b">
        <f t="shared" si="8"/>
        <v>0</v>
      </c>
      <c r="BI68" t="b">
        <f t="shared" si="9"/>
        <v>0</v>
      </c>
      <c r="BJ68" t="b">
        <f t="shared" si="10"/>
        <v>1</v>
      </c>
      <c r="BK68" t="b">
        <f t="shared" si="11"/>
        <v>0</v>
      </c>
      <c r="BL68" t="b">
        <f t="shared" si="12"/>
        <v>1</v>
      </c>
      <c r="BM68" t="b">
        <f t="shared" si="13"/>
        <v>0</v>
      </c>
      <c r="BN68" t="b">
        <f t="shared" si="14"/>
        <v>0</v>
      </c>
      <c r="BO68" t="b">
        <f t="shared" si="15"/>
        <v>0</v>
      </c>
      <c r="BP68" t="b">
        <f t="shared" si="16"/>
        <v>0</v>
      </c>
      <c r="BQ68" t="b">
        <f t="shared" si="17"/>
        <v>0</v>
      </c>
      <c r="BR68" t="b">
        <f t="shared" si="18"/>
        <v>0</v>
      </c>
      <c r="BS68" t="b">
        <f t="shared" si="19"/>
        <v>0</v>
      </c>
      <c r="BT68" t="b">
        <f t="shared" si="20"/>
        <v>0</v>
      </c>
      <c r="BU68" t="b">
        <f t="shared" si="21"/>
        <v>0</v>
      </c>
      <c r="BV68" t="b">
        <f t="shared" si="22"/>
        <v>0</v>
      </c>
      <c r="BW68" t="b">
        <f t="shared" si="23"/>
        <v>0</v>
      </c>
      <c r="BX68" t="b">
        <f t="shared" si="24"/>
        <v>0</v>
      </c>
      <c r="BY68" t="b">
        <f t="shared" si="25"/>
        <v>0</v>
      </c>
    </row>
    <row r="69" spans="1:77" ht="16">
      <c r="A69" s="85" t="s">
        <v>82</v>
      </c>
      <c r="B69" s="68">
        <f t="shared" si="100"/>
        <v>9.25</v>
      </c>
      <c r="C69" s="69">
        <f>SUM(SMALL(AF69:AU69,{1,2,3,4,5,6,7,8}))/8*0.96</f>
        <v>8.7026865671641787</v>
      </c>
      <c r="D69" s="69">
        <f>AVERAGE(SMALL(F69:Y69,{1,2,3,4,5,6,7,8}))</f>
        <v>81.25</v>
      </c>
      <c r="E69" s="70" t="s">
        <v>10</v>
      </c>
      <c r="F69" s="46">
        <v>92</v>
      </c>
      <c r="G69" s="46">
        <v>79</v>
      </c>
      <c r="H69" s="46">
        <v>83</v>
      </c>
      <c r="I69" s="46">
        <v>81</v>
      </c>
      <c r="J69" s="46">
        <v>92</v>
      </c>
      <c r="K69" s="46">
        <v>81</v>
      </c>
      <c r="L69" s="46">
        <v>83</v>
      </c>
      <c r="M69" s="46">
        <v>82</v>
      </c>
      <c r="N69" s="46">
        <v>88</v>
      </c>
      <c r="O69" s="46">
        <v>87</v>
      </c>
      <c r="P69" s="46">
        <v>85</v>
      </c>
      <c r="Q69" s="46">
        <v>90</v>
      </c>
      <c r="R69" s="46">
        <v>80</v>
      </c>
      <c r="S69" s="46">
        <v>88</v>
      </c>
      <c r="T69" s="46">
        <v>87</v>
      </c>
      <c r="U69" s="46">
        <v>89</v>
      </c>
      <c r="V69" s="47">
        <v>81</v>
      </c>
      <c r="W69" s="47">
        <v>89</v>
      </c>
      <c r="X69" s="47">
        <v>87</v>
      </c>
      <c r="Y69" s="44"/>
      <c r="Z69" s="16"/>
      <c r="AA69" s="16"/>
      <c r="AB69" s="19" t="s">
        <v>106</v>
      </c>
      <c r="AC69" s="17"/>
      <c r="AD69" s="17"/>
      <c r="AE69" s="17"/>
      <c r="AF69" s="3">
        <f t="shared" ref="AF69:AY69" si="104">+(F69-71)*113/134</f>
        <v>17.708955223880597</v>
      </c>
      <c r="AG69" s="3">
        <f t="shared" si="104"/>
        <v>6.7462686567164178</v>
      </c>
      <c r="AH69" s="3">
        <f t="shared" si="104"/>
        <v>10.119402985074627</v>
      </c>
      <c r="AI69" s="3">
        <f t="shared" si="104"/>
        <v>8.432835820895523</v>
      </c>
      <c r="AJ69" s="3">
        <f t="shared" si="104"/>
        <v>17.708955223880597</v>
      </c>
      <c r="AK69" s="3">
        <f t="shared" si="104"/>
        <v>8.432835820895523</v>
      </c>
      <c r="AL69" s="3">
        <f t="shared" si="104"/>
        <v>10.119402985074627</v>
      </c>
      <c r="AM69" s="3">
        <f t="shared" si="104"/>
        <v>9.2761194029850742</v>
      </c>
      <c r="AN69" s="3">
        <f t="shared" si="104"/>
        <v>14.335820895522389</v>
      </c>
      <c r="AO69" s="3">
        <f t="shared" si="104"/>
        <v>13.492537313432836</v>
      </c>
      <c r="AP69" s="3">
        <f t="shared" si="104"/>
        <v>11.805970149253731</v>
      </c>
      <c r="AQ69" s="3">
        <f t="shared" si="104"/>
        <v>16.022388059701491</v>
      </c>
      <c r="AR69" s="3">
        <f t="shared" si="104"/>
        <v>7.58955223880597</v>
      </c>
      <c r="AS69" s="3">
        <f t="shared" si="104"/>
        <v>14.335820895522389</v>
      </c>
      <c r="AT69" s="3">
        <f t="shared" si="104"/>
        <v>13.492537313432836</v>
      </c>
      <c r="AU69" s="3">
        <f t="shared" si="104"/>
        <v>15.17910447761194</v>
      </c>
      <c r="AV69" s="3">
        <f t="shared" si="104"/>
        <v>8.432835820895523</v>
      </c>
      <c r="AW69" s="3">
        <f t="shared" si="104"/>
        <v>15.17910447761194</v>
      </c>
      <c r="AX69" s="3">
        <f t="shared" si="104"/>
        <v>13.492537313432836</v>
      </c>
      <c r="AY69" s="3">
        <f t="shared" si="104"/>
        <v>-59.873134328358212</v>
      </c>
      <c r="BF69" t="b">
        <f t="shared" ref="BF69:BF94" si="105">F69&lt;SMALL($F69:$Y69,$O$1)</f>
        <v>0</v>
      </c>
      <c r="BG69" t="b">
        <f t="shared" ref="BG69:BG94" si="106">G69&lt;=SMALL($F69:$Y159,$O$1)</f>
        <v>1</v>
      </c>
      <c r="BH69" t="b">
        <f t="shared" ref="BH69:BH94" si="107">H69&lt;=SMALL($F69:$Y159,$O$1)</f>
        <v>0</v>
      </c>
      <c r="BI69" t="b">
        <f t="shared" ref="BI69:BI94" si="108">I69&lt;=SMALL($F69:$Y159,$O$1)</f>
        <v>0</v>
      </c>
      <c r="BJ69" t="b">
        <f t="shared" ref="BJ69:BJ94" si="109">J69&lt;=SMALL($F69:$Y159,$O$1)</f>
        <v>0</v>
      </c>
      <c r="BK69" t="b">
        <f t="shared" ref="BK69:BK94" si="110">K69&lt;=SMALL($F69:$Y159,$O$1)</f>
        <v>0</v>
      </c>
      <c r="BL69" t="b">
        <f t="shared" ref="BL69:BL94" si="111">L69&lt;=SMALL($F69:$Y159,$O$1)</f>
        <v>0</v>
      </c>
      <c r="BM69" t="b">
        <f t="shared" ref="BM69:BM94" si="112">M69&lt;=SMALL($F69:$Y159,$O$1)</f>
        <v>0</v>
      </c>
      <c r="BN69" t="b">
        <f t="shared" ref="BN69:BN94" si="113">N69&lt;=SMALL($F69:$Y159,$O$1)</f>
        <v>0</v>
      </c>
      <c r="BO69" t="b">
        <f t="shared" ref="BO69:BO94" si="114">O69&lt;=SMALL($F69:$Y159,$O$1)</f>
        <v>0</v>
      </c>
      <c r="BP69" t="b">
        <f t="shared" ref="BP69:BP94" si="115">P69&lt;=SMALL($F69:$Y159,$O$1)</f>
        <v>0</v>
      </c>
      <c r="BQ69" t="b">
        <f t="shared" ref="BQ69:BQ94" si="116">Q69&lt;=SMALL($F69:$Y159,$O$1)</f>
        <v>0</v>
      </c>
      <c r="BR69" t="b">
        <f t="shared" ref="BR69:BR94" si="117">R69&lt;=SMALL($F69:$Y159,$O$1)</f>
        <v>0</v>
      </c>
      <c r="BS69" t="b">
        <f t="shared" ref="BS69:BS94" si="118">S69&lt;=SMALL($F69:$Y159,$O$1)</f>
        <v>0</v>
      </c>
      <c r="BT69" t="b">
        <f t="shared" ref="BT69:BT94" si="119">T69&lt;=SMALL($F69:$Y159,$O$1)</f>
        <v>0</v>
      </c>
      <c r="BU69" t="b">
        <f t="shared" ref="BU69:BU94" si="120">U69&lt;=SMALL($F69:$Y159,$O$1)</f>
        <v>0</v>
      </c>
      <c r="BV69" t="b">
        <f t="shared" ref="BV69:BV94" si="121">V69&lt;=SMALL($F69:$Y159,$O$1)</f>
        <v>0</v>
      </c>
      <c r="BW69" t="b">
        <f t="shared" ref="BW69:BW94" si="122">W69&lt;=SMALL($F69:$Y159,$O$1)</f>
        <v>0</v>
      </c>
      <c r="BX69" t="b">
        <f t="shared" ref="BX69:BX94" si="123">X69&lt;=SMALL($F69:$Y159,$O$1)</f>
        <v>0</v>
      </c>
      <c r="BY69" t="b">
        <f t="shared" ref="BY69:BY94" si="124">Y69&lt;=SMALL($F69:$Y159,$O$1)</f>
        <v>1</v>
      </c>
    </row>
    <row r="70" spans="1:77" ht="16">
      <c r="A70" s="83" t="s">
        <v>78</v>
      </c>
      <c r="B70" s="63">
        <f t="shared" si="100"/>
        <v>9.2999999999999972</v>
      </c>
      <c r="C70" s="64">
        <f>SUM(SMALL(AF70:AY70,{1,2,3,4,5,6,7,8,9,10}))/10*0.96</f>
        <v>10.760516129032258</v>
      </c>
      <c r="D70" s="64">
        <f>AVERAGE(SMALL(F70:Y70,{1,2,3,4,5,6,7,8,9,10}))</f>
        <v>81.3</v>
      </c>
      <c r="E70" s="65" t="s">
        <v>21</v>
      </c>
      <c r="F70" s="37">
        <v>81</v>
      </c>
      <c r="G70" s="37">
        <v>91</v>
      </c>
      <c r="H70" s="37">
        <v>79</v>
      </c>
      <c r="I70" s="37">
        <v>80</v>
      </c>
      <c r="J70" s="37">
        <v>86</v>
      </c>
      <c r="K70" s="37">
        <v>83</v>
      </c>
      <c r="L70" s="37">
        <v>84</v>
      </c>
      <c r="M70" s="37">
        <v>84</v>
      </c>
      <c r="N70" s="37">
        <v>88</v>
      </c>
      <c r="O70" s="37">
        <v>78</v>
      </c>
      <c r="P70" s="37">
        <v>85</v>
      </c>
      <c r="Q70" s="37">
        <v>81</v>
      </c>
      <c r="R70" s="37">
        <v>86</v>
      </c>
      <c r="S70" s="37">
        <v>84</v>
      </c>
      <c r="T70" s="37">
        <v>86</v>
      </c>
      <c r="U70" s="37">
        <v>83</v>
      </c>
      <c r="V70" s="37">
        <v>86</v>
      </c>
      <c r="W70" s="37">
        <v>88</v>
      </c>
      <c r="X70" s="38">
        <v>80</v>
      </c>
      <c r="Y70" s="39">
        <v>87</v>
      </c>
      <c r="Z70" s="16" t="s">
        <v>4</v>
      </c>
      <c r="AA70" s="16"/>
      <c r="AB70" s="19" t="s">
        <v>106</v>
      </c>
      <c r="AC70" s="17"/>
      <c r="AD70" s="17"/>
      <c r="AE70" s="17"/>
      <c r="AF70" s="4">
        <f t="shared" ref="AF70:AY70" si="125">+(F70-69)*113/124</f>
        <v>10.935483870967742</v>
      </c>
      <c r="AG70" s="4">
        <f t="shared" si="125"/>
        <v>20.048387096774192</v>
      </c>
      <c r="AH70" s="4">
        <f t="shared" si="125"/>
        <v>9.112903225806452</v>
      </c>
      <c r="AI70" s="4">
        <f t="shared" si="125"/>
        <v>10.024193548387096</v>
      </c>
      <c r="AJ70" s="4">
        <f t="shared" si="125"/>
        <v>15.491935483870968</v>
      </c>
      <c r="AK70" s="4">
        <f t="shared" si="125"/>
        <v>12.758064516129032</v>
      </c>
      <c r="AL70" s="4">
        <f t="shared" si="125"/>
        <v>13.669354838709678</v>
      </c>
      <c r="AM70" s="4">
        <f t="shared" si="125"/>
        <v>13.669354838709678</v>
      </c>
      <c r="AN70" s="4">
        <f t="shared" si="125"/>
        <v>17.31451612903226</v>
      </c>
      <c r="AO70" s="4">
        <f t="shared" si="125"/>
        <v>8.2016129032258061</v>
      </c>
      <c r="AP70" s="4">
        <f t="shared" si="125"/>
        <v>14.580645161290322</v>
      </c>
      <c r="AQ70" s="4">
        <f t="shared" si="125"/>
        <v>10.935483870967742</v>
      </c>
      <c r="AR70" s="4">
        <f t="shared" si="125"/>
        <v>15.491935483870968</v>
      </c>
      <c r="AS70" s="4">
        <f t="shared" si="125"/>
        <v>13.669354838709678</v>
      </c>
      <c r="AT70" s="4">
        <f t="shared" si="125"/>
        <v>15.491935483870968</v>
      </c>
      <c r="AU70" s="4">
        <f t="shared" si="125"/>
        <v>12.758064516129032</v>
      </c>
      <c r="AV70" s="4">
        <f t="shared" si="125"/>
        <v>15.491935483870968</v>
      </c>
      <c r="AW70" s="4">
        <f t="shared" si="125"/>
        <v>17.31451612903226</v>
      </c>
      <c r="AX70" s="4">
        <f t="shared" si="125"/>
        <v>10.024193548387096</v>
      </c>
      <c r="AY70" s="4">
        <f t="shared" si="125"/>
        <v>16.403225806451612</v>
      </c>
      <c r="BF70" t="b">
        <f t="shared" si="105"/>
        <v>1</v>
      </c>
      <c r="BG70" t="b">
        <f t="shared" si="106"/>
        <v>0</v>
      </c>
      <c r="BH70" t="b">
        <f t="shared" si="107"/>
        <v>1</v>
      </c>
      <c r="BI70" t="b">
        <f t="shared" si="108"/>
        <v>0</v>
      </c>
      <c r="BJ70" t="b">
        <f t="shared" si="109"/>
        <v>0</v>
      </c>
      <c r="BK70" t="b">
        <f t="shared" si="110"/>
        <v>0</v>
      </c>
      <c r="BL70" t="b">
        <f t="shared" si="111"/>
        <v>0</v>
      </c>
      <c r="BM70" t="b">
        <f t="shared" si="112"/>
        <v>0</v>
      </c>
      <c r="BN70" t="b">
        <f t="shared" si="113"/>
        <v>0</v>
      </c>
      <c r="BO70" t="b">
        <f t="shared" si="114"/>
        <v>1</v>
      </c>
      <c r="BP70" t="b">
        <f t="shared" si="115"/>
        <v>0</v>
      </c>
      <c r="BQ70" t="b">
        <f t="shared" si="116"/>
        <v>0</v>
      </c>
      <c r="BR70" t="b">
        <f t="shared" si="117"/>
        <v>0</v>
      </c>
      <c r="BS70" t="b">
        <f t="shared" si="118"/>
        <v>0</v>
      </c>
      <c r="BT70" t="b">
        <f t="shared" si="119"/>
        <v>0</v>
      </c>
      <c r="BU70" t="b">
        <f t="shared" si="120"/>
        <v>0</v>
      </c>
      <c r="BV70" t="b">
        <f t="shared" si="121"/>
        <v>0</v>
      </c>
      <c r="BW70" t="b">
        <f t="shared" si="122"/>
        <v>0</v>
      </c>
      <c r="BX70" t="b">
        <f t="shared" si="123"/>
        <v>0</v>
      </c>
      <c r="BY70" t="b">
        <f t="shared" si="124"/>
        <v>0</v>
      </c>
    </row>
    <row r="71" spans="1:77" ht="16">
      <c r="A71" s="84" t="s">
        <v>74</v>
      </c>
      <c r="B71" s="63">
        <f t="shared" si="100"/>
        <v>9.2999999999999972</v>
      </c>
      <c r="C71" s="64">
        <f>SUM(SMALL(AF71:AY71,{1,2,3,4,5,6,7,8,9,10}))/10*0.96</f>
        <v>8.0145671641791036</v>
      </c>
      <c r="D71" s="64">
        <f>AVERAGE(SMALL(F71:Y71,{1,2,3,4,5,6,7,8,9,10}))</f>
        <v>81.3</v>
      </c>
      <c r="E71" s="66"/>
      <c r="F71" s="40">
        <v>87</v>
      </c>
      <c r="G71" s="40">
        <v>80</v>
      </c>
      <c r="H71" s="40">
        <v>81</v>
      </c>
      <c r="I71" s="40">
        <v>81</v>
      </c>
      <c r="J71" s="40">
        <v>81</v>
      </c>
      <c r="K71" s="40">
        <v>86</v>
      </c>
      <c r="L71" s="40">
        <v>82</v>
      </c>
      <c r="M71" s="40">
        <v>87</v>
      </c>
      <c r="N71" s="40">
        <v>90</v>
      </c>
      <c r="O71" s="40">
        <v>87</v>
      </c>
      <c r="P71" s="40">
        <v>87</v>
      </c>
      <c r="Q71" s="40">
        <v>83</v>
      </c>
      <c r="R71" s="40">
        <v>85</v>
      </c>
      <c r="S71" s="40">
        <v>82</v>
      </c>
      <c r="T71" s="40">
        <v>78</v>
      </c>
      <c r="U71" s="40">
        <v>81</v>
      </c>
      <c r="V71" s="40">
        <v>88</v>
      </c>
      <c r="W71" s="42">
        <v>85</v>
      </c>
      <c r="X71" s="42">
        <v>84</v>
      </c>
      <c r="Y71" s="39">
        <v>90</v>
      </c>
      <c r="Z71" s="16" t="s">
        <v>4</v>
      </c>
      <c r="AA71" s="16"/>
      <c r="AB71" s="19" t="s">
        <v>106</v>
      </c>
      <c r="AC71" s="17"/>
      <c r="AD71" s="17"/>
      <c r="AE71" s="17"/>
      <c r="AF71" s="3">
        <f>+(F71-71)*113/134</f>
        <v>13.492537313432836</v>
      </c>
      <c r="AG71" s="3">
        <f>+(G71-71)*113/134</f>
        <v>7.58955223880597</v>
      </c>
      <c r="AH71" s="3">
        <f t="shared" ref="AH71:AY71" si="126">+(F71-71)*113/134</f>
        <v>13.492537313432836</v>
      </c>
      <c r="AI71" s="3">
        <f t="shared" si="126"/>
        <v>7.58955223880597</v>
      </c>
      <c r="AJ71" s="3">
        <f t="shared" si="126"/>
        <v>8.432835820895523</v>
      </c>
      <c r="AK71" s="3">
        <f t="shared" si="126"/>
        <v>8.432835820895523</v>
      </c>
      <c r="AL71" s="3">
        <f t="shared" si="126"/>
        <v>8.432835820895523</v>
      </c>
      <c r="AM71" s="3">
        <f t="shared" si="126"/>
        <v>12.649253731343284</v>
      </c>
      <c r="AN71" s="3">
        <f t="shared" si="126"/>
        <v>9.2761194029850742</v>
      </c>
      <c r="AO71" s="3">
        <f t="shared" si="126"/>
        <v>13.492537313432836</v>
      </c>
      <c r="AP71" s="3">
        <f t="shared" si="126"/>
        <v>16.022388059701491</v>
      </c>
      <c r="AQ71" s="3">
        <f t="shared" si="126"/>
        <v>13.492537313432836</v>
      </c>
      <c r="AR71" s="3">
        <f t="shared" si="126"/>
        <v>13.492537313432836</v>
      </c>
      <c r="AS71" s="3">
        <f t="shared" si="126"/>
        <v>10.119402985074627</v>
      </c>
      <c r="AT71" s="3">
        <f t="shared" si="126"/>
        <v>11.805970149253731</v>
      </c>
      <c r="AU71" s="3">
        <f t="shared" si="126"/>
        <v>9.2761194029850742</v>
      </c>
      <c r="AV71" s="3">
        <f t="shared" si="126"/>
        <v>5.9029850746268657</v>
      </c>
      <c r="AW71" s="3">
        <f t="shared" si="126"/>
        <v>8.432835820895523</v>
      </c>
      <c r="AX71" s="3">
        <f t="shared" si="126"/>
        <v>14.335820895522389</v>
      </c>
      <c r="AY71" s="3">
        <f t="shared" si="126"/>
        <v>11.805970149253731</v>
      </c>
      <c r="BF71" t="b">
        <f t="shared" si="105"/>
        <v>0</v>
      </c>
      <c r="BG71" t="b">
        <f t="shared" si="106"/>
        <v>0</v>
      </c>
      <c r="BH71" t="b">
        <f t="shared" si="107"/>
        <v>0</v>
      </c>
      <c r="BI71" t="b">
        <f t="shared" si="108"/>
        <v>0</v>
      </c>
      <c r="BJ71" t="b">
        <f t="shared" si="109"/>
        <v>0</v>
      </c>
      <c r="BK71" t="b">
        <f t="shared" si="110"/>
        <v>0</v>
      </c>
      <c r="BL71" t="b">
        <f t="shared" si="111"/>
        <v>0</v>
      </c>
      <c r="BM71" t="b">
        <f t="shared" si="112"/>
        <v>0</v>
      </c>
      <c r="BN71" t="b">
        <f t="shared" si="113"/>
        <v>0</v>
      </c>
      <c r="BO71" t="b">
        <f t="shared" si="114"/>
        <v>0</v>
      </c>
      <c r="BP71" t="b">
        <f t="shared" si="115"/>
        <v>0</v>
      </c>
      <c r="BQ71" t="b">
        <f t="shared" si="116"/>
        <v>0</v>
      </c>
      <c r="BR71" t="b">
        <f t="shared" si="117"/>
        <v>0</v>
      </c>
      <c r="BS71" t="b">
        <f t="shared" si="118"/>
        <v>0</v>
      </c>
      <c r="BT71" t="b">
        <f t="shared" si="119"/>
        <v>1</v>
      </c>
      <c r="BU71" t="b">
        <f t="shared" si="120"/>
        <v>0</v>
      </c>
      <c r="BV71" t="b">
        <f t="shared" si="121"/>
        <v>0</v>
      </c>
      <c r="BW71" t="b">
        <f t="shared" si="122"/>
        <v>0</v>
      </c>
      <c r="BX71" t="b">
        <f t="shared" si="123"/>
        <v>0</v>
      </c>
      <c r="BY71" t="b">
        <f t="shared" si="124"/>
        <v>0</v>
      </c>
    </row>
    <row r="72" spans="1:77" ht="16">
      <c r="A72" s="84" t="s">
        <v>79</v>
      </c>
      <c r="B72" s="63">
        <f t="shared" si="100"/>
        <v>9.4000000000000057</v>
      </c>
      <c r="C72" s="64">
        <f>SUM(SMALL(AF72:AY72,{1,2,3,4,5,6,7,8,9,10}))/10*0.96</f>
        <v>8.4193432835820889</v>
      </c>
      <c r="D72" s="64">
        <f>AVERAGE(SMALL(F72:Y72,{1,2,3,4,5,6,7,8,9,10}))</f>
        <v>81.400000000000006</v>
      </c>
      <c r="E72" s="66"/>
      <c r="F72" s="40">
        <v>84</v>
      </c>
      <c r="G72" s="40">
        <v>87</v>
      </c>
      <c r="H72" s="40">
        <v>83</v>
      </c>
      <c r="I72" s="40">
        <v>85</v>
      </c>
      <c r="J72" s="40">
        <v>86</v>
      </c>
      <c r="K72" s="40">
        <v>79</v>
      </c>
      <c r="L72" s="40">
        <v>83</v>
      </c>
      <c r="M72" s="40">
        <v>84</v>
      </c>
      <c r="N72" s="40">
        <v>84</v>
      </c>
      <c r="O72" s="40">
        <v>84</v>
      </c>
      <c r="P72" s="40">
        <v>83</v>
      </c>
      <c r="Q72" s="40">
        <v>89</v>
      </c>
      <c r="R72" s="40">
        <v>81</v>
      </c>
      <c r="S72" s="40">
        <v>87</v>
      </c>
      <c r="T72" s="40">
        <v>84</v>
      </c>
      <c r="U72" s="40">
        <v>82</v>
      </c>
      <c r="V72" s="40">
        <v>78</v>
      </c>
      <c r="W72" s="42">
        <v>81</v>
      </c>
      <c r="X72" s="39">
        <v>80</v>
      </c>
      <c r="Y72" s="39">
        <v>84</v>
      </c>
      <c r="Z72" s="16" t="s">
        <v>105</v>
      </c>
      <c r="AA72" s="16"/>
      <c r="AB72" s="19" t="s">
        <v>106</v>
      </c>
      <c r="AC72" s="17"/>
      <c r="AD72" s="17"/>
      <c r="AE72" s="17"/>
      <c r="AF72" s="4">
        <f>+(F72-71)*113/134</f>
        <v>10.962686567164178</v>
      </c>
      <c r="AG72" s="3">
        <f t="shared" ref="AG72:AY72" si="127">+(F72-71)*113/134</f>
        <v>10.962686567164178</v>
      </c>
      <c r="AH72" s="3">
        <f t="shared" si="127"/>
        <v>13.492537313432836</v>
      </c>
      <c r="AI72" s="3">
        <f t="shared" si="127"/>
        <v>10.119402985074627</v>
      </c>
      <c r="AJ72" s="3">
        <f t="shared" si="127"/>
        <v>11.805970149253731</v>
      </c>
      <c r="AK72" s="3">
        <f t="shared" si="127"/>
        <v>12.649253731343284</v>
      </c>
      <c r="AL72" s="3">
        <f t="shared" si="127"/>
        <v>6.7462686567164178</v>
      </c>
      <c r="AM72" s="3">
        <f t="shared" si="127"/>
        <v>10.119402985074627</v>
      </c>
      <c r="AN72" s="3">
        <f t="shared" si="127"/>
        <v>10.962686567164178</v>
      </c>
      <c r="AO72" s="3">
        <f t="shared" si="127"/>
        <v>10.962686567164178</v>
      </c>
      <c r="AP72" s="3">
        <f t="shared" si="127"/>
        <v>10.962686567164178</v>
      </c>
      <c r="AQ72" s="3">
        <f t="shared" si="127"/>
        <v>10.119402985074627</v>
      </c>
      <c r="AR72" s="3">
        <f t="shared" si="127"/>
        <v>15.17910447761194</v>
      </c>
      <c r="AS72" s="3">
        <f t="shared" si="127"/>
        <v>8.432835820895523</v>
      </c>
      <c r="AT72" s="3">
        <f t="shared" si="127"/>
        <v>13.492537313432836</v>
      </c>
      <c r="AU72" s="3">
        <f t="shared" si="127"/>
        <v>10.962686567164178</v>
      </c>
      <c r="AV72" s="3">
        <f t="shared" si="127"/>
        <v>9.2761194029850742</v>
      </c>
      <c r="AW72" s="3">
        <f t="shared" si="127"/>
        <v>5.9029850746268657</v>
      </c>
      <c r="AX72" s="3">
        <f t="shared" si="127"/>
        <v>8.432835820895523</v>
      </c>
      <c r="AY72" s="3">
        <f t="shared" si="127"/>
        <v>7.58955223880597</v>
      </c>
      <c r="BF72" t="b">
        <f t="shared" si="105"/>
        <v>0</v>
      </c>
      <c r="BG72" t="b">
        <f t="shared" si="106"/>
        <v>0</v>
      </c>
      <c r="BH72" t="b">
        <f t="shared" si="107"/>
        <v>0</v>
      </c>
      <c r="BI72" t="b">
        <f t="shared" si="108"/>
        <v>0</v>
      </c>
      <c r="BJ72" t="b">
        <f t="shared" si="109"/>
        <v>0</v>
      </c>
      <c r="BK72" t="b">
        <f t="shared" si="110"/>
        <v>1</v>
      </c>
      <c r="BL72" t="b">
        <f t="shared" si="111"/>
        <v>0</v>
      </c>
      <c r="BM72" t="b">
        <f t="shared" si="112"/>
        <v>0</v>
      </c>
      <c r="BN72" t="b">
        <f t="shared" si="113"/>
        <v>0</v>
      </c>
      <c r="BO72" t="b">
        <f t="shared" si="114"/>
        <v>0</v>
      </c>
      <c r="BP72" t="b">
        <f t="shared" si="115"/>
        <v>0</v>
      </c>
      <c r="BQ72" t="b">
        <f t="shared" si="116"/>
        <v>0</v>
      </c>
      <c r="BR72" t="b">
        <f t="shared" si="117"/>
        <v>0</v>
      </c>
      <c r="BS72" t="b">
        <f t="shared" si="118"/>
        <v>0</v>
      </c>
      <c r="BT72" t="b">
        <f t="shared" si="119"/>
        <v>0</v>
      </c>
      <c r="BU72" t="b">
        <f t="shared" si="120"/>
        <v>0</v>
      </c>
      <c r="BV72" t="b">
        <f t="shared" si="121"/>
        <v>1</v>
      </c>
      <c r="BW72" t="b">
        <f t="shared" si="122"/>
        <v>0</v>
      </c>
      <c r="BX72" t="b">
        <f t="shared" si="123"/>
        <v>0</v>
      </c>
      <c r="BY72" t="b">
        <f t="shared" si="124"/>
        <v>0</v>
      </c>
    </row>
    <row r="73" spans="1:77" ht="16">
      <c r="A73" s="83" t="s">
        <v>80</v>
      </c>
      <c r="B73" s="63">
        <f t="shared" si="100"/>
        <v>9.4000000000000057</v>
      </c>
      <c r="C73" s="64">
        <f>SUM(SMALL(AF73:AY73,{1,2,3,4,5,6,7,8,9,10}))/10*0.96</f>
        <v>8.4193432835820889</v>
      </c>
      <c r="D73" s="64">
        <f>AVERAGE(SMALL(F73:Y73,{1,2,3,4,5,6,7,8,9,10}))</f>
        <v>81.400000000000006</v>
      </c>
      <c r="E73" s="65" t="s">
        <v>10</v>
      </c>
      <c r="F73" s="43">
        <v>84</v>
      </c>
      <c r="G73" s="43">
        <v>83</v>
      </c>
      <c r="H73" s="43">
        <v>82</v>
      </c>
      <c r="I73" s="43">
        <v>85</v>
      </c>
      <c r="J73" s="43">
        <v>84</v>
      </c>
      <c r="K73" s="43">
        <v>86</v>
      </c>
      <c r="L73" s="43">
        <v>84</v>
      </c>
      <c r="M73" s="43">
        <v>85</v>
      </c>
      <c r="N73" s="43">
        <v>84</v>
      </c>
      <c r="O73" s="43">
        <v>87</v>
      </c>
      <c r="P73" s="37">
        <v>86</v>
      </c>
      <c r="Q73" s="37">
        <v>81</v>
      </c>
      <c r="R73" s="37">
        <v>90</v>
      </c>
      <c r="S73" s="37">
        <v>77</v>
      </c>
      <c r="T73" s="37">
        <v>79</v>
      </c>
      <c r="U73" s="37">
        <v>79</v>
      </c>
      <c r="V73" s="37">
        <v>84</v>
      </c>
      <c r="W73" s="37">
        <v>83</v>
      </c>
      <c r="X73" s="37">
        <v>85</v>
      </c>
      <c r="Y73" s="39">
        <v>82</v>
      </c>
      <c r="Z73" s="16" t="s">
        <v>3</v>
      </c>
      <c r="AA73" s="16"/>
      <c r="AB73" s="19" t="s">
        <v>106</v>
      </c>
      <c r="AC73" s="17"/>
      <c r="AD73" s="17"/>
      <c r="AE73" s="17"/>
      <c r="AF73" s="3">
        <f>+(F73-71)*113/134</f>
        <v>10.962686567164178</v>
      </c>
      <c r="AG73" s="3">
        <f t="shared" ref="AG73:AP75" si="128">+(G73-71)*113/134</f>
        <v>10.119402985074627</v>
      </c>
      <c r="AH73" s="3">
        <f t="shared" si="128"/>
        <v>9.2761194029850742</v>
      </c>
      <c r="AI73" s="3">
        <f t="shared" si="128"/>
        <v>11.805970149253731</v>
      </c>
      <c r="AJ73" s="3">
        <f t="shared" si="128"/>
        <v>10.962686567164178</v>
      </c>
      <c r="AK73" s="3">
        <f t="shared" si="128"/>
        <v>12.649253731343284</v>
      </c>
      <c r="AL73" s="3">
        <f t="shared" si="128"/>
        <v>10.962686567164178</v>
      </c>
      <c r="AM73" s="3">
        <f t="shared" si="128"/>
        <v>11.805970149253731</v>
      </c>
      <c r="AN73" s="3">
        <f t="shared" si="128"/>
        <v>10.962686567164178</v>
      </c>
      <c r="AO73" s="3">
        <f t="shared" si="128"/>
        <v>13.492537313432836</v>
      </c>
      <c r="AP73" s="3">
        <f t="shared" si="128"/>
        <v>12.649253731343284</v>
      </c>
      <c r="AQ73" s="3">
        <f t="shared" ref="AQ73:AY75" si="129">+(Q73-71)*113/134</f>
        <v>8.432835820895523</v>
      </c>
      <c r="AR73" s="3">
        <f t="shared" si="129"/>
        <v>16.022388059701491</v>
      </c>
      <c r="AS73" s="3">
        <f t="shared" si="129"/>
        <v>5.0597014925373136</v>
      </c>
      <c r="AT73" s="3">
        <f t="shared" si="129"/>
        <v>6.7462686567164178</v>
      </c>
      <c r="AU73" s="3">
        <f t="shared" si="129"/>
        <v>6.7462686567164178</v>
      </c>
      <c r="AV73" s="3">
        <f t="shared" si="129"/>
        <v>10.962686567164178</v>
      </c>
      <c r="AW73" s="3">
        <f t="shared" si="129"/>
        <v>10.119402985074627</v>
      </c>
      <c r="AX73" s="3">
        <f t="shared" si="129"/>
        <v>11.805970149253731</v>
      </c>
      <c r="AY73" s="3">
        <f t="shared" si="129"/>
        <v>9.2761194029850742</v>
      </c>
      <c r="BF73" t="b">
        <f t="shared" si="105"/>
        <v>0</v>
      </c>
      <c r="BG73" t="b">
        <f t="shared" si="106"/>
        <v>0</v>
      </c>
      <c r="BH73" t="b">
        <f t="shared" si="107"/>
        <v>0</v>
      </c>
      <c r="BI73" t="b">
        <f t="shared" si="108"/>
        <v>0</v>
      </c>
      <c r="BJ73" t="b">
        <f t="shared" si="109"/>
        <v>0</v>
      </c>
      <c r="BK73" t="b">
        <f t="shared" si="110"/>
        <v>0</v>
      </c>
      <c r="BL73" t="b">
        <f t="shared" si="111"/>
        <v>0</v>
      </c>
      <c r="BM73" t="b">
        <f t="shared" si="112"/>
        <v>0</v>
      </c>
      <c r="BN73" t="b">
        <f t="shared" si="113"/>
        <v>0</v>
      </c>
      <c r="BO73" t="b">
        <f t="shared" si="114"/>
        <v>0</v>
      </c>
      <c r="BP73" t="b">
        <f t="shared" si="115"/>
        <v>0</v>
      </c>
      <c r="BQ73" t="b">
        <f t="shared" si="116"/>
        <v>0</v>
      </c>
      <c r="BR73" t="b">
        <f t="shared" si="117"/>
        <v>0</v>
      </c>
      <c r="BS73" t="b">
        <f t="shared" si="118"/>
        <v>1</v>
      </c>
      <c r="BT73" t="b">
        <f t="shared" si="119"/>
        <v>1</v>
      </c>
      <c r="BU73" t="b">
        <f t="shared" si="120"/>
        <v>1</v>
      </c>
      <c r="BV73" t="b">
        <f t="shared" si="121"/>
        <v>0</v>
      </c>
      <c r="BW73" t="b">
        <f t="shared" si="122"/>
        <v>0</v>
      </c>
      <c r="BX73" t="b">
        <f t="shared" si="123"/>
        <v>0</v>
      </c>
      <c r="BY73" t="b">
        <f t="shared" si="124"/>
        <v>0</v>
      </c>
    </row>
    <row r="74" spans="1:77" s="2" customFormat="1" ht="16">
      <c r="A74" s="85" t="s">
        <v>81</v>
      </c>
      <c r="B74" s="68">
        <f t="shared" si="100"/>
        <v>9.625</v>
      </c>
      <c r="C74" s="69">
        <f>SUM(SMALL(AF74:AV74,{1,2,3,4,5,6,7,8}))/8*0.96</f>
        <v>8.6014925373134332</v>
      </c>
      <c r="D74" s="69">
        <f>AVERAGE(SMALL(F74:Y74,{1,2,3,4,5,6,7,8}))</f>
        <v>81.625</v>
      </c>
      <c r="E74" s="71"/>
      <c r="F74" s="48">
        <v>94</v>
      </c>
      <c r="G74" s="48">
        <v>86</v>
      </c>
      <c r="H74" s="48">
        <v>84</v>
      </c>
      <c r="I74" s="48">
        <v>79</v>
      </c>
      <c r="J74" s="48">
        <v>91</v>
      </c>
      <c r="K74" s="48">
        <v>84</v>
      </c>
      <c r="L74" s="48">
        <v>86</v>
      </c>
      <c r="M74" s="48">
        <v>88</v>
      </c>
      <c r="N74" s="48">
        <v>84</v>
      </c>
      <c r="O74" s="48">
        <v>81</v>
      </c>
      <c r="P74" s="48">
        <v>82</v>
      </c>
      <c r="Q74" s="48">
        <v>89</v>
      </c>
      <c r="R74" s="48">
        <v>81</v>
      </c>
      <c r="S74" s="48">
        <v>84</v>
      </c>
      <c r="T74" s="48">
        <v>83</v>
      </c>
      <c r="U74" s="48">
        <v>79</v>
      </c>
      <c r="V74" s="48">
        <v>90</v>
      </c>
      <c r="W74" s="47"/>
      <c r="X74" s="47"/>
      <c r="Y74" s="47"/>
      <c r="Z74" s="16"/>
      <c r="AA74" s="16"/>
      <c r="AB74" s="19" t="s">
        <v>106</v>
      </c>
      <c r="AC74" s="17"/>
      <c r="AD74" s="17"/>
      <c r="AE74" s="17"/>
      <c r="AF74" s="3">
        <f>+(F74-71)*113/134</f>
        <v>19.395522388059703</v>
      </c>
      <c r="AG74" s="3">
        <f t="shared" si="128"/>
        <v>12.649253731343284</v>
      </c>
      <c r="AH74" s="3">
        <f t="shared" si="128"/>
        <v>10.962686567164178</v>
      </c>
      <c r="AI74" s="3">
        <f t="shared" si="128"/>
        <v>6.7462686567164178</v>
      </c>
      <c r="AJ74" s="3">
        <f t="shared" si="128"/>
        <v>16.865671641791046</v>
      </c>
      <c r="AK74" s="3">
        <f t="shared" si="128"/>
        <v>10.962686567164178</v>
      </c>
      <c r="AL74" s="3">
        <f t="shared" si="128"/>
        <v>12.649253731343284</v>
      </c>
      <c r="AM74" s="3">
        <f t="shared" si="128"/>
        <v>14.335820895522389</v>
      </c>
      <c r="AN74" s="3">
        <f t="shared" si="128"/>
        <v>10.962686567164178</v>
      </c>
      <c r="AO74" s="3">
        <f t="shared" si="128"/>
        <v>8.432835820895523</v>
      </c>
      <c r="AP74" s="3">
        <f t="shared" si="128"/>
        <v>9.2761194029850742</v>
      </c>
      <c r="AQ74" s="3">
        <f t="shared" si="129"/>
        <v>15.17910447761194</v>
      </c>
      <c r="AR74" s="3">
        <f t="shared" si="129"/>
        <v>8.432835820895523</v>
      </c>
      <c r="AS74" s="3">
        <f t="shared" si="129"/>
        <v>10.962686567164178</v>
      </c>
      <c r="AT74" s="3">
        <f t="shared" si="129"/>
        <v>10.119402985074627</v>
      </c>
      <c r="AU74" s="3">
        <f t="shared" si="129"/>
        <v>6.7462686567164178</v>
      </c>
      <c r="AV74" s="3">
        <f t="shared" si="129"/>
        <v>16.022388059701491</v>
      </c>
      <c r="AW74" s="3">
        <f t="shared" si="129"/>
        <v>-59.873134328358212</v>
      </c>
      <c r="AX74" s="3">
        <f t="shared" si="129"/>
        <v>-59.873134328358212</v>
      </c>
      <c r="AY74" s="3">
        <f t="shared" si="129"/>
        <v>-59.873134328358212</v>
      </c>
      <c r="BF74" t="b">
        <f t="shared" si="105"/>
        <v>0</v>
      </c>
      <c r="BG74" t="b">
        <f t="shared" si="106"/>
        <v>0</v>
      </c>
      <c r="BH74" t="b">
        <f t="shared" si="107"/>
        <v>0</v>
      </c>
      <c r="BI74" t="b">
        <f t="shared" si="108"/>
        <v>1</v>
      </c>
      <c r="BJ74" t="b">
        <f t="shared" si="109"/>
        <v>0</v>
      </c>
      <c r="BK74" t="b">
        <f t="shared" si="110"/>
        <v>0</v>
      </c>
      <c r="BL74" t="b">
        <f t="shared" si="111"/>
        <v>0</v>
      </c>
      <c r="BM74" t="b">
        <f t="shared" si="112"/>
        <v>0</v>
      </c>
      <c r="BN74" t="b">
        <f t="shared" si="113"/>
        <v>0</v>
      </c>
      <c r="BO74" t="b">
        <f t="shared" si="114"/>
        <v>0</v>
      </c>
      <c r="BP74" t="b">
        <f t="shared" si="115"/>
        <v>0</v>
      </c>
      <c r="BQ74" t="b">
        <f t="shared" si="116"/>
        <v>0</v>
      </c>
      <c r="BR74" t="b">
        <f t="shared" si="117"/>
        <v>0</v>
      </c>
      <c r="BS74" t="b">
        <f t="shared" si="118"/>
        <v>0</v>
      </c>
      <c r="BT74" t="b">
        <f t="shared" si="119"/>
        <v>0</v>
      </c>
      <c r="BU74" t="b">
        <f t="shared" si="120"/>
        <v>1</v>
      </c>
      <c r="BV74" t="b">
        <f t="shared" si="121"/>
        <v>0</v>
      </c>
      <c r="BW74" t="b">
        <f t="shared" si="122"/>
        <v>1</v>
      </c>
      <c r="BX74" t="b">
        <f t="shared" si="123"/>
        <v>1</v>
      </c>
      <c r="BY74" t="b">
        <f t="shared" si="124"/>
        <v>1</v>
      </c>
    </row>
    <row r="75" spans="1:77" ht="16">
      <c r="A75" s="86" t="s">
        <v>83</v>
      </c>
      <c r="B75" s="68">
        <f t="shared" si="100"/>
        <v>10</v>
      </c>
      <c r="C75" s="69">
        <f>SUM(SMALL(AF75:AK75,{1,2,3}))/3*0.96</f>
        <v>8.9050746268656713</v>
      </c>
      <c r="D75" s="69">
        <f>AVERAGE(SMALL(F75:Y75,{1,2,3}))</f>
        <v>82</v>
      </c>
      <c r="E75" s="72" t="s">
        <v>10</v>
      </c>
      <c r="F75" s="49">
        <v>79</v>
      </c>
      <c r="G75" s="49">
        <v>88</v>
      </c>
      <c r="H75" s="49">
        <v>89</v>
      </c>
      <c r="I75" s="49">
        <v>86</v>
      </c>
      <c r="J75" s="49">
        <v>86</v>
      </c>
      <c r="K75" s="49">
        <v>81</v>
      </c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16"/>
      <c r="AA75" s="16"/>
      <c r="AB75" s="19" t="s">
        <v>106</v>
      </c>
      <c r="AC75" s="17"/>
      <c r="AD75" s="17"/>
      <c r="AE75" s="17"/>
      <c r="AF75" s="3">
        <f>+(F75-71)*113/134</f>
        <v>6.7462686567164178</v>
      </c>
      <c r="AG75" s="3">
        <f t="shared" si="128"/>
        <v>14.335820895522389</v>
      </c>
      <c r="AH75" s="3">
        <f t="shared" si="128"/>
        <v>15.17910447761194</v>
      </c>
      <c r="AI75" s="3">
        <f t="shared" si="128"/>
        <v>12.649253731343284</v>
      </c>
      <c r="AJ75" s="3">
        <f t="shared" si="128"/>
        <v>12.649253731343284</v>
      </c>
      <c r="AK75" s="3">
        <f t="shared" si="128"/>
        <v>8.432835820895523</v>
      </c>
      <c r="AL75" s="3">
        <f t="shared" si="128"/>
        <v>-59.873134328358212</v>
      </c>
      <c r="AM75" s="3">
        <f t="shared" si="128"/>
        <v>-59.873134328358212</v>
      </c>
      <c r="AN75" s="3">
        <f t="shared" si="128"/>
        <v>-59.873134328358212</v>
      </c>
      <c r="AO75" s="3">
        <f t="shared" si="128"/>
        <v>-59.873134328358212</v>
      </c>
      <c r="AP75" s="3">
        <f t="shared" si="128"/>
        <v>-59.873134328358212</v>
      </c>
      <c r="AQ75" s="3">
        <f t="shared" si="129"/>
        <v>-59.873134328358212</v>
      </c>
      <c r="AR75" s="3">
        <f t="shared" si="129"/>
        <v>-59.873134328358212</v>
      </c>
      <c r="AS75" s="3">
        <f t="shared" si="129"/>
        <v>-59.873134328358212</v>
      </c>
      <c r="AT75" s="3">
        <f t="shared" si="129"/>
        <v>-59.873134328358212</v>
      </c>
      <c r="AU75" s="3">
        <f t="shared" si="129"/>
        <v>-59.873134328358212</v>
      </c>
      <c r="AV75" s="3">
        <f t="shared" si="129"/>
        <v>-59.873134328358212</v>
      </c>
      <c r="AW75" s="3">
        <f t="shared" si="129"/>
        <v>-59.873134328358212</v>
      </c>
      <c r="AX75" s="3">
        <f t="shared" si="129"/>
        <v>-59.873134328358212</v>
      </c>
      <c r="AY75" s="3">
        <f t="shared" si="129"/>
        <v>-59.873134328358212</v>
      </c>
      <c r="BF75" t="e">
        <f t="shared" si="105"/>
        <v>#NUM!</v>
      </c>
      <c r="BG75" t="b">
        <f t="shared" si="106"/>
        <v>0</v>
      </c>
      <c r="BH75" t="b">
        <f t="shared" si="107"/>
        <v>0</v>
      </c>
      <c r="BI75" t="b">
        <f t="shared" si="108"/>
        <v>0</v>
      </c>
      <c r="BJ75" t="b">
        <f t="shared" si="109"/>
        <v>0</v>
      </c>
      <c r="BK75" t="b">
        <f t="shared" si="110"/>
        <v>0</v>
      </c>
      <c r="BL75" t="b">
        <f t="shared" si="111"/>
        <v>1</v>
      </c>
      <c r="BM75" t="b">
        <f t="shared" si="112"/>
        <v>1</v>
      </c>
      <c r="BN75" t="b">
        <f t="shared" si="113"/>
        <v>1</v>
      </c>
      <c r="BO75" t="b">
        <f t="shared" si="114"/>
        <v>1</v>
      </c>
      <c r="BP75" t="b">
        <f t="shared" si="115"/>
        <v>1</v>
      </c>
      <c r="BQ75" t="b">
        <f t="shared" si="116"/>
        <v>1</v>
      </c>
      <c r="BR75" t="b">
        <f t="shared" si="117"/>
        <v>1</v>
      </c>
      <c r="BS75" t="b">
        <f t="shared" si="118"/>
        <v>1</v>
      </c>
      <c r="BT75" t="b">
        <f t="shared" si="119"/>
        <v>1</v>
      </c>
      <c r="BU75" t="b">
        <f t="shared" si="120"/>
        <v>1</v>
      </c>
      <c r="BV75" t="b">
        <f t="shared" si="121"/>
        <v>1</v>
      </c>
      <c r="BW75" t="b">
        <f t="shared" si="122"/>
        <v>1</v>
      </c>
      <c r="BX75" t="b">
        <f t="shared" si="123"/>
        <v>1</v>
      </c>
      <c r="BY75" t="b">
        <f t="shared" si="124"/>
        <v>1</v>
      </c>
    </row>
    <row r="76" spans="1:77" ht="16">
      <c r="A76" s="86" t="s">
        <v>84</v>
      </c>
      <c r="B76" s="68">
        <f t="shared" si="100"/>
        <v>10.099999999999994</v>
      </c>
      <c r="C76" s="69">
        <f>SUM(SMALL(AF76:AY76,{1,2,3,4,5,6,7,8,9,10}))/10*0.96</f>
        <v>11.460387096774193</v>
      </c>
      <c r="D76" s="69">
        <f>AVERAGE(SMALL(F76:Y76,{1,2,3,4,5,6,7,8,9,10}))</f>
        <v>82.1</v>
      </c>
      <c r="E76" s="72" t="s">
        <v>21</v>
      </c>
      <c r="F76" s="46">
        <v>84</v>
      </c>
      <c r="G76" s="46">
        <v>86</v>
      </c>
      <c r="H76" s="46">
        <v>84</v>
      </c>
      <c r="I76" s="46">
        <v>80</v>
      </c>
      <c r="J76" s="46">
        <v>77</v>
      </c>
      <c r="K76" s="46">
        <v>85</v>
      </c>
      <c r="L76" s="46">
        <v>85</v>
      </c>
      <c r="M76" s="46">
        <v>80</v>
      </c>
      <c r="N76" s="46">
        <v>88</v>
      </c>
      <c r="O76" s="46">
        <v>82</v>
      </c>
      <c r="P76" s="46">
        <v>88</v>
      </c>
      <c r="Q76" s="46">
        <v>89</v>
      </c>
      <c r="R76" s="46">
        <v>89</v>
      </c>
      <c r="S76" s="46">
        <v>87</v>
      </c>
      <c r="T76" s="46">
        <v>80</v>
      </c>
      <c r="U76" s="46">
        <v>86</v>
      </c>
      <c r="V76" s="46">
        <v>84</v>
      </c>
      <c r="W76" s="46">
        <v>86</v>
      </c>
      <c r="X76" s="46">
        <v>85</v>
      </c>
      <c r="Y76" s="50">
        <v>89</v>
      </c>
      <c r="Z76" s="16" t="s">
        <v>4</v>
      </c>
      <c r="AA76" s="16"/>
      <c r="AB76" s="19" t="s">
        <v>106</v>
      </c>
      <c r="AC76" s="17"/>
      <c r="AD76" s="17"/>
      <c r="AE76" s="17"/>
      <c r="AF76" s="3">
        <f t="shared" ref="AF76:AY76" si="130">+(F76-69)*113/124</f>
        <v>13.669354838709678</v>
      </c>
      <c r="AG76" s="3">
        <f t="shared" si="130"/>
        <v>15.491935483870968</v>
      </c>
      <c r="AH76" s="3">
        <f t="shared" si="130"/>
        <v>13.669354838709678</v>
      </c>
      <c r="AI76" s="3">
        <f t="shared" si="130"/>
        <v>10.024193548387096</v>
      </c>
      <c r="AJ76" s="3">
        <f t="shared" si="130"/>
        <v>7.290322580645161</v>
      </c>
      <c r="AK76" s="3">
        <f t="shared" si="130"/>
        <v>14.580645161290322</v>
      </c>
      <c r="AL76" s="3">
        <f t="shared" si="130"/>
        <v>14.580645161290322</v>
      </c>
      <c r="AM76" s="3">
        <f t="shared" si="130"/>
        <v>10.024193548387096</v>
      </c>
      <c r="AN76" s="3">
        <f t="shared" si="130"/>
        <v>17.31451612903226</v>
      </c>
      <c r="AO76" s="3">
        <f t="shared" si="130"/>
        <v>11.846774193548388</v>
      </c>
      <c r="AP76" s="3">
        <f t="shared" si="130"/>
        <v>17.31451612903226</v>
      </c>
      <c r="AQ76" s="3">
        <f t="shared" si="130"/>
        <v>18.225806451612904</v>
      </c>
      <c r="AR76" s="3">
        <f t="shared" si="130"/>
        <v>18.225806451612904</v>
      </c>
      <c r="AS76" s="3">
        <f t="shared" si="130"/>
        <v>16.403225806451612</v>
      </c>
      <c r="AT76" s="3">
        <f t="shared" si="130"/>
        <v>10.024193548387096</v>
      </c>
      <c r="AU76" s="3">
        <f t="shared" si="130"/>
        <v>15.491935483870968</v>
      </c>
      <c r="AV76" s="3">
        <f t="shared" si="130"/>
        <v>13.669354838709678</v>
      </c>
      <c r="AW76" s="3">
        <f t="shared" si="130"/>
        <v>15.491935483870968</v>
      </c>
      <c r="AX76" s="3">
        <f t="shared" si="130"/>
        <v>14.580645161290322</v>
      </c>
      <c r="AY76" s="3">
        <f t="shared" si="130"/>
        <v>18.225806451612904</v>
      </c>
      <c r="BF76" t="b">
        <f t="shared" si="105"/>
        <v>1</v>
      </c>
      <c r="BG76" t="b">
        <f t="shared" si="106"/>
        <v>0</v>
      </c>
      <c r="BH76" t="b">
        <f t="shared" si="107"/>
        <v>0</v>
      </c>
      <c r="BI76" t="b">
        <f t="shared" si="108"/>
        <v>1</v>
      </c>
      <c r="BJ76" t="b">
        <f t="shared" si="109"/>
        <v>1</v>
      </c>
      <c r="BK76" t="b">
        <f t="shared" si="110"/>
        <v>0</v>
      </c>
      <c r="BL76" t="b">
        <f t="shared" si="111"/>
        <v>0</v>
      </c>
      <c r="BM76" t="b">
        <f t="shared" si="112"/>
        <v>1</v>
      </c>
      <c r="BN76" t="b">
        <f t="shared" si="113"/>
        <v>0</v>
      </c>
      <c r="BO76" t="b">
        <f t="shared" si="114"/>
        <v>0</v>
      </c>
      <c r="BP76" t="b">
        <f t="shared" si="115"/>
        <v>0</v>
      </c>
      <c r="BQ76" t="b">
        <f t="shared" si="116"/>
        <v>0</v>
      </c>
      <c r="BR76" t="b">
        <f t="shared" si="117"/>
        <v>0</v>
      </c>
      <c r="BS76" t="b">
        <f t="shared" si="118"/>
        <v>0</v>
      </c>
      <c r="BT76" t="b">
        <f t="shared" si="119"/>
        <v>1</v>
      </c>
      <c r="BU76" t="b">
        <f t="shared" si="120"/>
        <v>0</v>
      </c>
      <c r="BV76" t="b">
        <f t="shared" si="121"/>
        <v>0</v>
      </c>
      <c r="BW76" t="b">
        <f t="shared" si="122"/>
        <v>0</v>
      </c>
      <c r="BX76" t="b">
        <f t="shared" si="123"/>
        <v>0</v>
      </c>
      <c r="BY76" t="b">
        <f t="shared" si="124"/>
        <v>0</v>
      </c>
    </row>
    <row r="77" spans="1:77" ht="16">
      <c r="A77" s="86" t="s">
        <v>87</v>
      </c>
      <c r="B77" s="68">
        <f t="shared" si="100"/>
        <v>10.299999999999997</v>
      </c>
      <c r="C77" s="69">
        <f>SUM(SMALL(AF77:AY77,{1,2,3,4,5,6,7,8,9,10}))/10*0.96</f>
        <v>9.1479402985074625</v>
      </c>
      <c r="D77" s="69">
        <f>AVERAGE(SMALL(F77:Y77,{1,2,3,4,5,6,7,8,9,10}))</f>
        <v>82.3</v>
      </c>
      <c r="E77" s="70" t="s">
        <v>10</v>
      </c>
      <c r="F77" s="46">
        <v>78</v>
      </c>
      <c r="G77" s="46">
        <v>92</v>
      </c>
      <c r="H77" s="46">
        <v>86</v>
      </c>
      <c r="I77" s="46">
        <v>88</v>
      </c>
      <c r="J77" s="46">
        <v>83</v>
      </c>
      <c r="K77" s="46">
        <v>80</v>
      </c>
      <c r="L77" s="46">
        <v>82</v>
      </c>
      <c r="M77" s="46">
        <v>87</v>
      </c>
      <c r="N77" s="46">
        <v>84</v>
      </c>
      <c r="O77" s="46">
        <v>85</v>
      </c>
      <c r="P77" s="46">
        <v>85</v>
      </c>
      <c r="Q77" s="46">
        <v>88</v>
      </c>
      <c r="R77" s="46">
        <v>79</v>
      </c>
      <c r="S77" s="46">
        <v>86</v>
      </c>
      <c r="T77" s="46">
        <v>89</v>
      </c>
      <c r="U77" s="46">
        <v>86</v>
      </c>
      <c r="V77" s="46">
        <v>94</v>
      </c>
      <c r="W77" s="46">
        <v>89</v>
      </c>
      <c r="X77" s="50">
        <v>81</v>
      </c>
      <c r="Y77" s="50">
        <v>86</v>
      </c>
      <c r="Z77" s="16" t="s">
        <v>105</v>
      </c>
      <c r="AA77" s="16"/>
      <c r="AB77" s="19" t="s">
        <v>106</v>
      </c>
      <c r="AC77" s="17"/>
      <c r="AD77" s="17"/>
      <c r="AE77" s="17"/>
      <c r="AF77" s="3">
        <f t="shared" ref="AF77:AO79" si="131">+(F77-71)*113/134</f>
        <v>5.9029850746268657</v>
      </c>
      <c r="AG77" s="3">
        <f t="shared" si="131"/>
        <v>17.708955223880597</v>
      </c>
      <c r="AH77" s="3">
        <f t="shared" si="131"/>
        <v>12.649253731343284</v>
      </c>
      <c r="AI77" s="3">
        <f t="shared" si="131"/>
        <v>14.335820895522389</v>
      </c>
      <c r="AJ77" s="3">
        <f t="shared" si="131"/>
        <v>10.119402985074627</v>
      </c>
      <c r="AK77" s="3">
        <f t="shared" si="131"/>
        <v>7.58955223880597</v>
      </c>
      <c r="AL77" s="3">
        <f t="shared" si="131"/>
        <v>9.2761194029850742</v>
      </c>
      <c r="AM77" s="3">
        <f t="shared" si="131"/>
        <v>13.492537313432836</v>
      </c>
      <c r="AN77" s="3">
        <f t="shared" si="131"/>
        <v>10.962686567164178</v>
      </c>
      <c r="AO77" s="3">
        <f t="shared" si="131"/>
        <v>11.805970149253731</v>
      </c>
      <c r="AP77" s="3">
        <f t="shared" ref="AP77:AY79" si="132">+(P77-71)*113/134</f>
        <v>11.805970149253731</v>
      </c>
      <c r="AQ77" s="3">
        <f t="shared" si="132"/>
        <v>14.335820895522389</v>
      </c>
      <c r="AR77" s="3">
        <f t="shared" si="132"/>
        <v>6.7462686567164178</v>
      </c>
      <c r="AS77" s="3">
        <f t="shared" si="132"/>
        <v>12.649253731343284</v>
      </c>
      <c r="AT77" s="3">
        <f t="shared" si="132"/>
        <v>15.17910447761194</v>
      </c>
      <c r="AU77" s="3">
        <f t="shared" si="132"/>
        <v>12.649253731343284</v>
      </c>
      <c r="AV77" s="3">
        <f t="shared" si="132"/>
        <v>19.395522388059703</v>
      </c>
      <c r="AW77" s="3">
        <f t="shared" si="132"/>
        <v>15.17910447761194</v>
      </c>
      <c r="AX77" s="3">
        <f t="shared" si="132"/>
        <v>8.432835820895523</v>
      </c>
      <c r="AY77" s="3">
        <f t="shared" si="132"/>
        <v>12.649253731343284</v>
      </c>
      <c r="BF77" t="b">
        <f t="shared" si="105"/>
        <v>1</v>
      </c>
      <c r="BG77" t="b">
        <f t="shared" si="106"/>
        <v>0</v>
      </c>
      <c r="BH77" t="b">
        <f t="shared" si="107"/>
        <v>0</v>
      </c>
      <c r="BI77" t="b">
        <f t="shared" si="108"/>
        <v>0</v>
      </c>
      <c r="BJ77" t="b">
        <f t="shared" si="109"/>
        <v>0</v>
      </c>
      <c r="BK77" t="b">
        <f t="shared" si="110"/>
        <v>1</v>
      </c>
      <c r="BL77" t="b">
        <f t="shared" si="111"/>
        <v>0</v>
      </c>
      <c r="BM77" t="b">
        <f t="shared" si="112"/>
        <v>0</v>
      </c>
      <c r="BN77" t="b">
        <f t="shared" si="113"/>
        <v>0</v>
      </c>
      <c r="BO77" t="b">
        <f t="shared" si="114"/>
        <v>0</v>
      </c>
      <c r="BP77" t="b">
        <f t="shared" si="115"/>
        <v>0</v>
      </c>
      <c r="BQ77" t="b">
        <f t="shared" si="116"/>
        <v>0</v>
      </c>
      <c r="BR77" t="b">
        <f t="shared" si="117"/>
        <v>1</v>
      </c>
      <c r="BS77" t="b">
        <f t="shared" si="118"/>
        <v>0</v>
      </c>
      <c r="BT77" t="b">
        <f t="shared" si="119"/>
        <v>0</v>
      </c>
      <c r="BU77" t="b">
        <f t="shared" si="120"/>
        <v>0</v>
      </c>
      <c r="BV77" t="b">
        <f t="shared" si="121"/>
        <v>0</v>
      </c>
      <c r="BW77" t="b">
        <f t="shared" si="122"/>
        <v>0</v>
      </c>
      <c r="BX77" t="b">
        <f t="shared" si="123"/>
        <v>1</v>
      </c>
      <c r="BY77" t="b">
        <f t="shared" si="124"/>
        <v>0</v>
      </c>
    </row>
    <row r="78" spans="1:77" ht="16">
      <c r="A78" s="86" t="s">
        <v>85</v>
      </c>
      <c r="B78" s="68">
        <f t="shared" si="100"/>
        <v>10.599999999999994</v>
      </c>
      <c r="C78" s="69">
        <f>SUM(SMALL(AF78:AN78,{1,2,3,4,5}))/5*0.96</f>
        <v>9.3908059701492519</v>
      </c>
      <c r="D78" s="69">
        <f>AVERAGE(SMALL(F78:Y78,{1,2,3,4,5}))</f>
        <v>82.6</v>
      </c>
      <c r="E78" s="71"/>
      <c r="F78" s="51">
        <v>80</v>
      </c>
      <c r="G78" s="51">
        <v>84</v>
      </c>
      <c r="H78" s="51">
        <v>84</v>
      </c>
      <c r="I78" s="51">
        <v>82</v>
      </c>
      <c r="J78" s="51">
        <v>90</v>
      </c>
      <c r="K78" s="51">
        <v>88</v>
      </c>
      <c r="L78" s="51">
        <v>83</v>
      </c>
      <c r="M78" s="51">
        <v>89</v>
      </c>
      <c r="N78" s="51">
        <v>91</v>
      </c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16"/>
      <c r="AA78" s="16"/>
      <c r="AB78" s="19" t="s">
        <v>106</v>
      </c>
      <c r="AC78" s="17"/>
      <c r="AD78" s="17"/>
      <c r="AE78" s="17"/>
      <c r="AF78" s="3">
        <f t="shared" si="131"/>
        <v>7.58955223880597</v>
      </c>
      <c r="AG78" s="3">
        <f t="shared" si="131"/>
        <v>10.962686567164178</v>
      </c>
      <c r="AH78" s="3">
        <f t="shared" si="131"/>
        <v>10.962686567164178</v>
      </c>
      <c r="AI78" s="3">
        <f t="shared" si="131"/>
        <v>9.2761194029850742</v>
      </c>
      <c r="AJ78" s="3">
        <f t="shared" si="131"/>
        <v>16.022388059701491</v>
      </c>
      <c r="AK78" s="3">
        <f t="shared" si="131"/>
        <v>14.335820895522389</v>
      </c>
      <c r="AL78" s="3">
        <f t="shared" si="131"/>
        <v>10.119402985074627</v>
      </c>
      <c r="AM78" s="3">
        <f t="shared" si="131"/>
        <v>15.17910447761194</v>
      </c>
      <c r="AN78" s="3">
        <f t="shared" si="131"/>
        <v>16.865671641791046</v>
      </c>
      <c r="AO78" s="3">
        <f t="shared" si="131"/>
        <v>-59.873134328358212</v>
      </c>
      <c r="AP78" s="3">
        <f t="shared" si="132"/>
        <v>-59.873134328358212</v>
      </c>
      <c r="AQ78" s="3">
        <f t="shared" si="132"/>
        <v>-59.873134328358212</v>
      </c>
      <c r="AR78" s="3">
        <f t="shared" si="132"/>
        <v>-59.873134328358212</v>
      </c>
      <c r="AS78" s="3">
        <f t="shared" si="132"/>
        <v>-59.873134328358212</v>
      </c>
      <c r="AT78" s="3">
        <f t="shared" si="132"/>
        <v>-59.873134328358212</v>
      </c>
      <c r="AU78" s="3">
        <f t="shared" si="132"/>
        <v>-59.873134328358212</v>
      </c>
      <c r="AV78" s="3">
        <f t="shared" si="132"/>
        <v>-59.873134328358212</v>
      </c>
      <c r="AW78" s="3">
        <f t="shared" si="132"/>
        <v>-59.873134328358212</v>
      </c>
      <c r="AX78" s="3">
        <f t="shared" si="132"/>
        <v>-59.873134328358212</v>
      </c>
      <c r="AY78" s="3">
        <f t="shared" si="132"/>
        <v>-59.873134328358212</v>
      </c>
      <c r="BF78" t="e">
        <f t="shared" si="105"/>
        <v>#NUM!</v>
      </c>
      <c r="BG78" t="b">
        <f t="shared" si="106"/>
        <v>0</v>
      </c>
      <c r="BH78" t="b">
        <f t="shared" si="107"/>
        <v>0</v>
      </c>
      <c r="BI78" t="b">
        <f t="shared" si="108"/>
        <v>0</v>
      </c>
      <c r="BJ78" t="b">
        <f t="shared" si="109"/>
        <v>0</v>
      </c>
      <c r="BK78" t="b">
        <f t="shared" si="110"/>
        <v>0</v>
      </c>
      <c r="BL78" t="b">
        <f t="shared" si="111"/>
        <v>0</v>
      </c>
      <c r="BM78" t="b">
        <f t="shared" si="112"/>
        <v>0</v>
      </c>
      <c r="BN78" t="b">
        <f t="shared" si="113"/>
        <v>0</v>
      </c>
      <c r="BO78" t="b">
        <f t="shared" si="114"/>
        <v>1</v>
      </c>
      <c r="BP78" t="b">
        <f t="shared" si="115"/>
        <v>1</v>
      </c>
      <c r="BQ78" t="b">
        <f t="shared" si="116"/>
        <v>1</v>
      </c>
      <c r="BR78" t="b">
        <f t="shared" si="117"/>
        <v>1</v>
      </c>
      <c r="BS78" t="b">
        <f t="shared" si="118"/>
        <v>1</v>
      </c>
      <c r="BT78" t="b">
        <f t="shared" si="119"/>
        <v>1</v>
      </c>
      <c r="BU78" t="b">
        <f t="shared" si="120"/>
        <v>1</v>
      </c>
      <c r="BV78" t="b">
        <f t="shared" si="121"/>
        <v>1</v>
      </c>
      <c r="BW78" t="b">
        <f t="shared" si="122"/>
        <v>1</v>
      </c>
      <c r="BX78" t="b">
        <f t="shared" si="123"/>
        <v>1</v>
      </c>
      <c r="BY78" t="b">
        <f t="shared" si="124"/>
        <v>1</v>
      </c>
    </row>
    <row r="79" spans="1:77" ht="16">
      <c r="A79" s="86" t="s">
        <v>86</v>
      </c>
      <c r="B79" s="68">
        <f t="shared" si="100"/>
        <v>10.900000000000006</v>
      </c>
      <c r="C79" s="69">
        <f>SUM(SMALL(AF79:AY79,{1,2,3,4,5,6,7,8,9,10}))/10*0.96</f>
        <v>9.6336716417910431</v>
      </c>
      <c r="D79" s="69">
        <f>AVERAGE(SMALL(F79:Y79,{1,2,3,4,5,6,7,8,9,10}))</f>
        <v>82.9</v>
      </c>
      <c r="E79" s="72" t="s">
        <v>10</v>
      </c>
      <c r="F79" s="46">
        <v>86</v>
      </c>
      <c r="G79" s="46">
        <v>81</v>
      </c>
      <c r="H79" s="46">
        <v>87</v>
      </c>
      <c r="I79" s="46">
        <v>78</v>
      </c>
      <c r="J79" s="46">
        <v>80</v>
      </c>
      <c r="K79" s="46">
        <v>83</v>
      </c>
      <c r="L79" s="46">
        <v>85</v>
      </c>
      <c r="M79" s="46">
        <v>92</v>
      </c>
      <c r="N79" s="46">
        <v>86</v>
      </c>
      <c r="O79" s="46">
        <v>81</v>
      </c>
      <c r="P79" s="46">
        <v>87</v>
      </c>
      <c r="Q79" s="46">
        <v>93</v>
      </c>
      <c r="R79" s="46">
        <v>91</v>
      </c>
      <c r="S79" s="46">
        <v>86</v>
      </c>
      <c r="T79" s="46">
        <v>85</v>
      </c>
      <c r="U79" s="46">
        <v>89</v>
      </c>
      <c r="V79" s="46">
        <v>88</v>
      </c>
      <c r="W79" s="52">
        <v>84</v>
      </c>
      <c r="X79" s="50">
        <v>92</v>
      </c>
      <c r="Y79" s="50">
        <v>87</v>
      </c>
      <c r="Z79" s="16" t="s">
        <v>3</v>
      </c>
      <c r="AA79" s="16"/>
      <c r="AB79" s="19" t="s">
        <v>106</v>
      </c>
      <c r="AC79" s="17"/>
      <c r="AD79" s="17"/>
      <c r="AE79" s="17"/>
      <c r="AF79" s="3">
        <f t="shared" si="131"/>
        <v>12.649253731343284</v>
      </c>
      <c r="AG79" s="3">
        <f t="shared" si="131"/>
        <v>8.432835820895523</v>
      </c>
      <c r="AH79" s="3">
        <f t="shared" si="131"/>
        <v>13.492537313432836</v>
      </c>
      <c r="AI79" s="3">
        <f t="shared" si="131"/>
        <v>5.9029850746268657</v>
      </c>
      <c r="AJ79" s="3">
        <f t="shared" si="131"/>
        <v>7.58955223880597</v>
      </c>
      <c r="AK79" s="3">
        <f t="shared" si="131"/>
        <v>10.119402985074627</v>
      </c>
      <c r="AL79" s="3">
        <f t="shared" si="131"/>
        <v>11.805970149253731</v>
      </c>
      <c r="AM79" s="3">
        <f t="shared" si="131"/>
        <v>17.708955223880597</v>
      </c>
      <c r="AN79" s="3">
        <f t="shared" si="131"/>
        <v>12.649253731343284</v>
      </c>
      <c r="AO79" s="3">
        <f t="shared" si="131"/>
        <v>8.432835820895523</v>
      </c>
      <c r="AP79" s="3">
        <f t="shared" si="132"/>
        <v>13.492537313432836</v>
      </c>
      <c r="AQ79" s="3">
        <f t="shared" si="132"/>
        <v>18.552238805970148</v>
      </c>
      <c r="AR79" s="3">
        <f t="shared" si="132"/>
        <v>16.865671641791046</v>
      </c>
      <c r="AS79" s="3">
        <f t="shared" si="132"/>
        <v>12.649253731343284</v>
      </c>
      <c r="AT79" s="3">
        <f t="shared" si="132"/>
        <v>11.805970149253731</v>
      </c>
      <c r="AU79" s="3">
        <f t="shared" si="132"/>
        <v>15.17910447761194</v>
      </c>
      <c r="AV79" s="3">
        <f t="shared" si="132"/>
        <v>14.335820895522389</v>
      </c>
      <c r="AW79" s="3">
        <f t="shared" si="132"/>
        <v>10.962686567164178</v>
      </c>
      <c r="AX79" s="3">
        <f t="shared" si="132"/>
        <v>17.708955223880597</v>
      </c>
      <c r="AY79" s="3">
        <f t="shared" si="132"/>
        <v>13.492537313432836</v>
      </c>
      <c r="BF79" t="b">
        <f t="shared" si="105"/>
        <v>0</v>
      </c>
      <c r="BG79" t="b">
        <f t="shared" si="106"/>
        <v>1</v>
      </c>
      <c r="BH79" t="b">
        <f t="shared" si="107"/>
        <v>0</v>
      </c>
      <c r="BI79" t="b">
        <f t="shared" si="108"/>
        <v>1</v>
      </c>
      <c r="BJ79" t="b">
        <f t="shared" si="109"/>
        <v>1</v>
      </c>
      <c r="BK79" t="b">
        <f t="shared" si="110"/>
        <v>1</v>
      </c>
      <c r="BL79" t="b">
        <f t="shared" si="111"/>
        <v>0</v>
      </c>
      <c r="BM79" t="b">
        <f t="shared" si="112"/>
        <v>0</v>
      </c>
      <c r="BN79" t="b">
        <f t="shared" si="113"/>
        <v>0</v>
      </c>
      <c r="BO79" t="b">
        <f t="shared" si="114"/>
        <v>1</v>
      </c>
      <c r="BP79" t="b">
        <f t="shared" si="115"/>
        <v>0</v>
      </c>
      <c r="BQ79" t="b">
        <f t="shared" si="116"/>
        <v>0</v>
      </c>
      <c r="BR79" t="b">
        <f t="shared" si="117"/>
        <v>0</v>
      </c>
      <c r="BS79" t="b">
        <f t="shared" si="118"/>
        <v>0</v>
      </c>
      <c r="BT79" t="b">
        <f t="shared" si="119"/>
        <v>0</v>
      </c>
      <c r="BU79" t="b">
        <f t="shared" si="120"/>
        <v>0</v>
      </c>
      <c r="BV79" t="b">
        <f t="shared" si="121"/>
        <v>0</v>
      </c>
      <c r="BW79" t="b">
        <f t="shared" si="122"/>
        <v>0</v>
      </c>
      <c r="BX79" t="b">
        <f t="shared" si="123"/>
        <v>0</v>
      </c>
      <c r="BY79" t="b">
        <f t="shared" si="124"/>
        <v>0</v>
      </c>
    </row>
    <row r="80" spans="1:77" ht="16">
      <c r="A80" s="86" t="s">
        <v>88</v>
      </c>
      <c r="B80" s="68">
        <f t="shared" si="100"/>
        <v>11.900000000000006</v>
      </c>
      <c r="C80" s="69">
        <f>SUM(SMALL(AF80:AY80,{1,2,3,4,5,6,7,8,9,10}))/10*0.96</f>
        <v>13.035096774193551</v>
      </c>
      <c r="D80" s="69">
        <f>AVERAGE(SMALL(F80:Y80,{1,2,3,4,5,6,7,8,9,10}))</f>
        <v>83.9</v>
      </c>
      <c r="E80" s="72" t="s">
        <v>21</v>
      </c>
      <c r="F80" s="46">
        <v>89</v>
      </c>
      <c r="G80" s="46">
        <v>89</v>
      </c>
      <c r="H80" s="46">
        <v>91</v>
      </c>
      <c r="I80" s="46">
        <v>81</v>
      </c>
      <c r="J80" s="46">
        <v>86</v>
      </c>
      <c r="K80" s="46">
        <v>81</v>
      </c>
      <c r="L80" s="46">
        <v>86</v>
      </c>
      <c r="M80" s="46">
        <v>89</v>
      </c>
      <c r="N80" s="46">
        <v>83</v>
      </c>
      <c r="O80" s="46">
        <v>88</v>
      </c>
      <c r="P80" s="46">
        <v>91</v>
      </c>
      <c r="Q80" s="46">
        <v>80</v>
      </c>
      <c r="R80" s="46">
        <v>86</v>
      </c>
      <c r="S80" s="46">
        <v>89</v>
      </c>
      <c r="T80" s="46">
        <v>85</v>
      </c>
      <c r="U80" s="46">
        <v>87</v>
      </c>
      <c r="V80" s="46">
        <v>88</v>
      </c>
      <c r="W80" s="46">
        <v>84</v>
      </c>
      <c r="X80" s="46">
        <v>87</v>
      </c>
      <c r="Y80" s="46">
        <v>94</v>
      </c>
      <c r="Z80" s="16"/>
      <c r="AA80" s="16"/>
      <c r="AB80" s="19" t="s">
        <v>106</v>
      </c>
      <c r="AC80" s="17"/>
      <c r="AD80" s="17"/>
      <c r="AE80" s="17"/>
      <c r="AF80" s="3">
        <f t="shared" ref="AF80:AY80" si="133">+(F80-69)*113/124</f>
        <v>18.225806451612904</v>
      </c>
      <c r="AG80" s="3">
        <f t="shared" si="133"/>
        <v>18.225806451612904</v>
      </c>
      <c r="AH80" s="3">
        <f t="shared" si="133"/>
        <v>20.048387096774192</v>
      </c>
      <c r="AI80" s="3">
        <f t="shared" si="133"/>
        <v>10.935483870967742</v>
      </c>
      <c r="AJ80" s="3">
        <f t="shared" si="133"/>
        <v>15.491935483870968</v>
      </c>
      <c r="AK80" s="3">
        <f t="shared" si="133"/>
        <v>10.935483870967742</v>
      </c>
      <c r="AL80" s="3">
        <f t="shared" si="133"/>
        <v>15.491935483870968</v>
      </c>
      <c r="AM80" s="3">
        <f t="shared" si="133"/>
        <v>18.225806451612904</v>
      </c>
      <c r="AN80" s="3">
        <f t="shared" si="133"/>
        <v>12.758064516129032</v>
      </c>
      <c r="AO80" s="3">
        <f t="shared" si="133"/>
        <v>17.31451612903226</v>
      </c>
      <c r="AP80" s="3">
        <f t="shared" si="133"/>
        <v>20.048387096774192</v>
      </c>
      <c r="AQ80" s="3">
        <f t="shared" si="133"/>
        <v>10.024193548387096</v>
      </c>
      <c r="AR80" s="3">
        <f t="shared" si="133"/>
        <v>15.491935483870968</v>
      </c>
      <c r="AS80" s="3">
        <f t="shared" si="133"/>
        <v>18.225806451612904</v>
      </c>
      <c r="AT80" s="3">
        <f t="shared" si="133"/>
        <v>14.580645161290322</v>
      </c>
      <c r="AU80" s="3">
        <f t="shared" si="133"/>
        <v>16.403225806451612</v>
      </c>
      <c r="AV80" s="3">
        <f t="shared" si="133"/>
        <v>17.31451612903226</v>
      </c>
      <c r="AW80" s="3">
        <f t="shared" si="133"/>
        <v>13.669354838709678</v>
      </c>
      <c r="AX80" s="3">
        <f t="shared" si="133"/>
        <v>16.403225806451612</v>
      </c>
      <c r="AY80" s="3">
        <f t="shared" si="133"/>
        <v>22.782258064516128</v>
      </c>
      <c r="BF80" t="b">
        <f t="shared" si="105"/>
        <v>0</v>
      </c>
      <c r="BG80" t="b">
        <f t="shared" si="106"/>
        <v>0</v>
      </c>
      <c r="BH80" t="b">
        <f t="shared" si="107"/>
        <v>0</v>
      </c>
      <c r="BI80" t="b">
        <f t="shared" si="108"/>
        <v>1</v>
      </c>
      <c r="BJ80" t="b">
        <f t="shared" si="109"/>
        <v>0</v>
      </c>
      <c r="BK80" t="b">
        <f t="shared" si="110"/>
        <v>1</v>
      </c>
      <c r="BL80" t="b">
        <f t="shared" si="111"/>
        <v>0</v>
      </c>
      <c r="BM80" t="b">
        <f t="shared" si="112"/>
        <v>0</v>
      </c>
      <c r="BN80" t="b">
        <f t="shared" si="113"/>
        <v>1</v>
      </c>
      <c r="BO80" t="b">
        <f t="shared" si="114"/>
        <v>0</v>
      </c>
      <c r="BP80" t="b">
        <f t="shared" si="115"/>
        <v>0</v>
      </c>
      <c r="BQ80" t="b">
        <f t="shared" si="116"/>
        <v>1</v>
      </c>
      <c r="BR80" t="b">
        <f t="shared" si="117"/>
        <v>0</v>
      </c>
      <c r="BS80" t="b">
        <f t="shared" si="118"/>
        <v>0</v>
      </c>
      <c r="BT80" t="b">
        <f t="shared" si="119"/>
        <v>0</v>
      </c>
      <c r="BU80" t="b">
        <f t="shared" si="120"/>
        <v>0</v>
      </c>
      <c r="BV80" t="b">
        <f t="shared" si="121"/>
        <v>0</v>
      </c>
      <c r="BW80" t="b">
        <f t="shared" si="122"/>
        <v>0</v>
      </c>
      <c r="BX80" t="b">
        <f t="shared" si="123"/>
        <v>0</v>
      </c>
      <c r="BY80" t="b">
        <f t="shared" si="124"/>
        <v>0</v>
      </c>
    </row>
    <row r="81" spans="1:77" ht="16">
      <c r="A81" s="85" t="s">
        <v>91</v>
      </c>
      <c r="B81" s="68">
        <f t="shared" si="100"/>
        <v>12</v>
      </c>
      <c r="C81" s="69">
        <f>SUM(SMALL(AF81:AH81,{1,2}))/2*0.96</f>
        <v>10.524179104477611</v>
      </c>
      <c r="D81" s="69">
        <f>AVERAGE(SMALL(F81:Y81,{1,2}))</f>
        <v>84</v>
      </c>
      <c r="E81" s="71"/>
      <c r="F81" s="48">
        <v>84</v>
      </c>
      <c r="G81" s="48">
        <v>85</v>
      </c>
      <c r="H81" s="48">
        <v>84</v>
      </c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16"/>
      <c r="AA81" s="16"/>
      <c r="AB81" s="19" t="s">
        <v>106</v>
      </c>
      <c r="AC81" s="17"/>
      <c r="AD81" s="17"/>
      <c r="AE81" s="17"/>
      <c r="AF81" s="3">
        <f t="shared" ref="AF81:AO82" si="134">+(F81-71)*113/134</f>
        <v>10.962686567164178</v>
      </c>
      <c r="AG81" s="3">
        <f t="shared" si="134"/>
        <v>11.805970149253731</v>
      </c>
      <c r="AH81" s="3">
        <f t="shared" si="134"/>
        <v>10.962686567164178</v>
      </c>
      <c r="AI81" s="3">
        <f t="shared" si="134"/>
        <v>-59.873134328358212</v>
      </c>
      <c r="AJ81" s="3">
        <f t="shared" si="134"/>
        <v>-59.873134328358212</v>
      </c>
      <c r="AK81" s="3">
        <f t="shared" si="134"/>
        <v>-59.873134328358212</v>
      </c>
      <c r="AL81" s="3">
        <f t="shared" si="134"/>
        <v>-59.873134328358212</v>
      </c>
      <c r="AM81" s="3">
        <f t="shared" si="134"/>
        <v>-59.873134328358212</v>
      </c>
      <c r="AN81" s="3">
        <f t="shared" si="134"/>
        <v>-59.873134328358212</v>
      </c>
      <c r="AO81" s="3">
        <f t="shared" si="134"/>
        <v>-59.873134328358212</v>
      </c>
      <c r="AP81" s="3">
        <f t="shared" ref="AP81:AY82" si="135">+(P81-71)*113/134</f>
        <v>-59.873134328358212</v>
      </c>
      <c r="AQ81" s="3">
        <f t="shared" si="135"/>
        <v>-59.873134328358212</v>
      </c>
      <c r="AR81" s="3">
        <f t="shared" si="135"/>
        <v>-59.873134328358212</v>
      </c>
      <c r="AS81" s="3">
        <f t="shared" si="135"/>
        <v>-59.873134328358212</v>
      </c>
      <c r="AT81" s="3">
        <f t="shared" si="135"/>
        <v>-59.873134328358212</v>
      </c>
      <c r="AU81" s="3">
        <f t="shared" si="135"/>
        <v>-59.873134328358212</v>
      </c>
      <c r="AV81" s="3">
        <f t="shared" si="135"/>
        <v>-59.873134328358212</v>
      </c>
      <c r="AW81" s="3">
        <f t="shared" si="135"/>
        <v>-59.873134328358212</v>
      </c>
      <c r="AX81" s="3">
        <f t="shared" si="135"/>
        <v>-59.873134328358212</v>
      </c>
      <c r="AY81" s="3">
        <f t="shared" si="135"/>
        <v>-59.873134328358212</v>
      </c>
      <c r="BF81" t="e">
        <f t="shared" si="105"/>
        <v>#NUM!</v>
      </c>
      <c r="BG81" t="b">
        <f t="shared" si="106"/>
        <v>0</v>
      </c>
      <c r="BH81" t="b">
        <f t="shared" si="107"/>
        <v>1</v>
      </c>
      <c r="BI81" t="b">
        <f t="shared" si="108"/>
        <v>1</v>
      </c>
      <c r="BJ81" t="b">
        <f t="shared" si="109"/>
        <v>1</v>
      </c>
      <c r="BK81" t="b">
        <f t="shared" si="110"/>
        <v>1</v>
      </c>
      <c r="BL81" t="b">
        <f t="shared" si="111"/>
        <v>1</v>
      </c>
      <c r="BM81" t="b">
        <f t="shared" si="112"/>
        <v>1</v>
      </c>
      <c r="BN81" t="b">
        <f t="shared" si="113"/>
        <v>1</v>
      </c>
      <c r="BO81" t="b">
        <f t="shared" si="114"/>
        <v>1</v>
      </c>
      <c r="BP81" t="b">
        <f t="shared" si="115"/>
        <v>1</v>
      </c>
      <c r="BQ81" t="b">
        <f t="shared" si="116"/>
        <v>1</v>
      </c>
      <c r="BR81" t="b">
        <f t="shared" si="117"/>
        <v>1</v>
      </c>
      <c r="BS81" t="b">
        <f t="shared" si="118"/>
        <v>1</v>
      </c>
      <c r="BT81" t="b">
        <f t="shared" si="119"/>
        <v>1</v>
      </c>
      <c r="BU81" t="b">
        <f t="shared" si="120"/>
        <v>1</v>
      </c>
      <c r="BV81" t="b">
        <f t="shared" si="121"/>
        <v>1</v>
      </c>
      <c r="BW81" t="b">
        <f t="shared" si="122"/>
        <v>1</v>
      </c>
      <c r="BX81" t="b">
        <f t="shared" si="123"/>
        <v>1</v>
      </c>
      <c r="BY81" t="b">
        <f t="shared" si="124"/>
        <v>1</v>
      </c>
    </row>
    <row r="82" spans="1:77" ht="16">
      <c r="A82" s="86" t="s">
        <v>92</v>
      </c>
      <c r="B82" s="68">
        <f t="shared" si="100"/>
        <v>13</v>
      </c>
      <c r="C82" s="69">
        <f>SUM(SMALL(AF82:AI82,{1,2}))/2*0.96</f>
        <v>11.333731343283581</v>
      </c>
      <c r="D82" s="69">
        <f>AVERAGE(SMALL(F82:Y82,{1,2}))</f>
        <v>85</v>
      </c>
      <c r="E82" s="72" t="s">
        <v>10</v>
      </c>
      <c r="F82" s="46">
        <v>86</v>
      </c>
      <c r="G82" s="49">
        <v>87</v>
      </c>
      <c r="H82" s="49">
        <v>84</v>
      </c>
      <c r="I82" s="49">
        <v>94</v>
      </c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16"/>
      <c r="AA82" s="16"/>
      <c r="AB82" s="19" t="s">
        <v>106</v>
      </c>
      <c r="AC82" s="17"/>
      <c r="AD82" s="17"/>
      <c r="AE82" s="17"/>
      <c r="AF82" s="3">
        <f t="shared" si="134"/>
        <v>12.649253731343284</v>
      </c>
      <c r="AG82" s="3">
        <f t="shared" si="134"/>
        <v>13.492537313432836</v>
      </c>
      <c r="AH82" s="3">
        <f t="shared" si="134"/>
        <v>10.962686567164178</v>
      </c>
      <c r="AI82" s="3">
        <f t="shared" si="134"/>
        <v>19.395522388059703</v>
      </c>
      <c r="AJ82" s="3">
        <f t="shared" si="134"/>
        <v>-59.873134328358212</v>
      </c>
      <c r="AK82" s="3">
        <f t="shared" si="134"/>
        <v>-59.873134328358212</v>
      </c>
      <c r="AL82" s="3">
        <f t="shared" si="134"/>
        <v>-59.873134328358212</v>
      </c>
      <c r="AM82" s="3">
        <f t="shared" si="134"/>
        <v>-59.873134328358212</v>
      </c>
      <c r="AN82" s="3">
        <f t="shared" si="134"/>
        <v>-59.873134328358212</v>
      </c>
      <c r="AO82" s="3">
        <f t="shared" si="134"/>
        <v>-59.873134328358212</v>
      </c>
      <c r="AP82" s="3">
        <f t="shared" si="135"/>
        <v>-59.873134328358212</v>
      </c>
      <c r="AQ82" s="3">
        <f t="shared" si="135"/>
        <v>-59.873134328358212</v>
      </c>
      <c r="AR82" s="3">
        <f t="shared" si="135"/>
        <v>-59.873134328358212</v>
      </c>
      <c r="AS82" s="3">
        <f t="shared" si="135"/>
        <v>-59.873134328358212</v>
      </c>
      <c r="AT82" s="3">
        <f t="shared" si="135"/>
        <v>-59.873134328358212</v>
      </c>
      <c r="AU82" s="3">
        <f t="shared" si="135"/>
        <v>-59.873134328358212</v>
      </c>
      <c r="AV82" s="3">
        <f t="shared" si="135"/>
        <v>-59.873134328358212</v>
      </c>
      <c r="AW82" s="3">
        <f t="shared" si="135"/>
        <v>-59.873134328358212</v>
      </c>
      <c r="AX82" s="3">
        <f t="shared" si="135"/>
        <v>-59.873134328358212</v>
      </c>
      <c r="AY82" s="3">
        <f t="shared" si="135"/>
        <v>-59.873134328358212</v>
      </c>
      <c r="BF82" t="e">
        <f t="shared" si="105"/>
        <v>#NUM!</v>
      </c>
      <c r="BG82" t="b">
        <f t="shared" si="106"/>
        <v>0</v>
      </c>
      <c r="BH82" t="b">
        <f t="shared" si="107"/>
        <v>1</v>
      </c>
      <c r="BI82" t="b">
        <f t="shared" si="108"/>
        <v>0</v>
      </c>
      <c r="BJ82" t="b">
        <f t="shared" si="109"/>
        <v>1</v>
      </c>
      <c r="BK82" t="b">
        <f t="shared" si="110"/>
        <v>1</v>
      </c>
      <c r="BL82" t="b">
        <f t="shared" si="111"/>
        <v>1</v>
      </c>
      <c r="BM82" t="b">
        <f t="shared" si="112"/>
        <v>1</v>
      </c>
      <c r="BN82" t="b">
        <f t="shared" si="113"/>
        <v>1</v>
      </c>
      <c r="BO82" t="b">
        <f t="shared" si="114"/>
        <v>1</v>
      </c>
      <c r="BP82" t="b">
        <f t="shared" si="115"/>
        <v>1</v>
      </c>
      <c r="BQ82" t="b">
        <f t="shared" si="116"/>
        <v>1</v>
      </c>
      <c r="BR82" t="b">
        <f t="shared" si="117"/>
        <v>1</v>
      </c>
      <c r="BS82" t="b">
        <f t="shared" si="118"/>
        <v>1</v>
      </c>
      <c r="BT82" t="b">
        <f t="shared" si="119"/>
        <v>1</v>
      </c>
      <c r="BU82" t="b">
        <f t="shared" si="120"/>
        <v>1</v>
      </c>
      <c r="BV82" t="b">
        <f t="shared" si="121"/>
        <v>1</v>
      </c>
      <c r="BW82" t="b">
        <f t="shared" si="122"/>
        <v>1</v>
      </c>
      <c r="BX82" t="b">
        <f t="shared" si="123"/>
        <v>1</v>
      </c>
      <c r="BY82" t="b">
        <f t="shared" si="124"/>
        <v>1</v>
      </c>
    </row>
    <row r="83" spans="1:77" ht="16">
      <c r="A83" s="85" t="s">
        <v>93</v>
      </c>
      <c r="B83" s="68">
        <f t="shared" si="100"/>
        <v>13.5</v>
      </c>
      <c r="C83" s="69">
        <f>SUM(SMALL(AF83:AN83,{1,2,3,4}))/4*0.96</f>
        <v>14.434838709677418</v>
      </c>
      <c r="D83" s="69">
        <f>AVERAGE(SMALL(F83:Y83,{1,2,3,4}))</f>
        <v>85.5</v>
      </c>
      <c r="E83" s="70" t="s">
        <v>21</v>
      </c>
      <c r="F83" s="46">
        <v>89</v>
      </c>
      <c r="G83" s="46">
        <v>86</v>
      </c>
      <c r="H83" s="46">
        <v>80</v>
      </c>
      <c r="I83" s="46">
        <v>88</v>
      </c>
      <c r="J83" s="46">
        <v>99</v>
      </c>
      <c r="K83" s="46">
        <v>93</v>
      </c>
      <c r="L83" s="46">
        <v>91</v>
      </c>
      <c r="M83" s="46">
        <v>93</v>
      </c>
      <c r="N83" s="46">
        <v>88</v>
      </c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16"/>
      <c r="AA83" s="16"/>
      <c r="AB83" s="19" t="s">
        <v>106</v>
      </c>
      <c r="AC83" s="17"/>
      <c r="AD83" s="17"/>
      <c r="AE83" s="17"/>
      <c r="AF83" s="3">
        <f t="shared" ref="AF83:AO84" si="136">+(F83-69)*113/124</f>
        <v>18.225806451612904</v>
      </c>
      <c r="AG83" s="3">
        <f t="shared" si="136"/>
        <v>15.491935483870968</v>
      </c>
      <c r="AH83" s="3">
        <f t="shared" si="136"/>
        <v>10.024193548387096</v>
      </c>
      <c r="AI83" s="3">
        <f t="shared" si="136"/>
        <v>17.31451612903226</v>
      </c>
      <c r="AJ83" s="3">
        <f t="shared" si="136"/>
        <v>27.338709677419356</v>
      </c>
      <c r="AK83" s="3">
        <f t="shared" si="136"/>
        <v>21.870967741935484</v>
      </c>
      <c r="AL83" s="3">
        <f t="shared" si="136"/>
        <v>20.048387096774192</v>
      </c>
      <c r="AM83" s="3">
        <f t="shared" si="136"/>
        <v>21.870967741935484</v>
      </c>
      <c r="AN83" s="3">
        <f t="shared" si="136"/>
        <v>17.31451612903226</v>
      </c>
      <c r="AO83" s="3">
        <f t="shared" si="136"/>
        <v>-62.87903225806452</v>
      </c>
      <c r="AP83" s="3">
        <f t="shared" ref="AP83:AY84" si="137">+(P83-69)*113/124</f>
        <v>-62.87903225806452</v>
      </c>
      <c r="AQ83" s="3">
        <f t="shared" si="137"/>
        <v>-62.87903225806452</v>
      </c>
      <c r="AR83" s="3">
        <f t="shared" si="137"/>
        <v>-62.87903225806452</v>
      </c>
      <c r="AS83" s="3">
        <f t="shared" si="137"/>
        <v>-62.87903225806452</v>
      </c>
      <c r="AT83" s="3">
        <f t="shared" si="137"/>
        <v>-62.87903225806452</v>
      </c>
      <c r="AU83" s="3">
        <f t="shared" si="137"/>
        <v>-62.87903225806452</v>
      </c>
      <c r="AV83" s="3">
        <f t="shared" si="137"/>
        <v>-62.87903225806452</v>
      </c>
      <c r="AW83" s="3">
        <f t="shared" si="137"/>
        <v>-62.87903225806452</v>
      </c>
      <c r="AX83" s="3">
        <f t="shared" si="137"/>
        <v>-62.87903225806452</v>
      </c>
      <c r="AY83" s="3">
        <f t="shared" si="137"/>
        <v>-62.87903225806452</v>
      </c>
      <c r="BF83" t="e">
        <f t="shared" si="105"/>
        <v>#NUM!</v>
      </c>
      <c r="BG83" t="b">
        <f t="shared" si="106"/>
        <v>0</v>
      </c>
      <c r="BH83" t="b">
        <f t="shared" si="107"/>
        <v>1</v>
      </c>
      <c r="BI83" t="b">
        <f t="shared" si="108"/>
        <v>0</v>
      </c>
      <c r="BJ83" t="b">
        <f t="shared" si="109"/>
        <v>0</v>
      </c>
      <c r="BK83" t="b">
        <f t="shared" si="110"/>
        <v>0</v>
      </c>
      <c r="BL83" t="b">
        <f t="shared" si="111"/>
        <v>0</v>
      </c>
      <c r="BM83" t="b">
        <f t="shared" si="112"/>
        <v>0</v>
      </c>
      <c r="BN83" t="b">
        <f t="shared" si="113"/>
        <v>0</v>
      </c>
      <c r="BO83" t="b">
        <f t="shared" si="114"/>
        <v>1</v>
      </c>
      <c r="BP83" t="b">
        <f t="shared" si="115"/>
        <v>1</v>
      </c>
      <c r="BQ83" t="b">
        <f t="shared" si="116"/>
        <v>1</v>
      </c>
      <c r="BR83" t="b">
        <f t="shared" si="117"/>
        <v>1</v>
      </c>
      <c r="BS83" t="b">
        <f t="shared" si="118"/>
        <v>1</v>
      </c>
      <c r="BT83" t="b">
        <f t="shared" si="119"/>
        <v>1</v>
      </c>
      <c r="BU83" t="b">
        <f t="shared" si="120"/>
        <v>1</v>
      </c>
      <c r="BV83" t="b">
        <f t="shared" si="121"/>
        <v>1</v>
      </c>
      <c r="BW83" t="b">
        <f t="shared" si="122"/>
        <v>1</v>
      </c>
      <c r="BX83" t="b">
        <f t="shared" si="123"/>
        <v>1</v>
      </c>
      <c r="BY83" t="b">
        <f t="shared" si="124"/>
        <v>1</v>
      </c>
    </row>
    <row r="84" spans="1:77" ht="16">
      <c r="A84" s="85" t="s">
        <v>89</v>
      </c>
      <c r="B84" s="68">
        <f t="shared" si="100"/>
        <v>13.5</v>
      </c>
      <c r="C84" s="69">
        <f>SUM(SMALL(AF84:AH84,{1,2}))/2*0.96</f>
        <v>14.43483870967742</v>
      </c>
      <c r="D84" s="69">
        <f>AVERAGE(SMALL(F84:Y84,{1,2}))</f>
        <v>85.5</v>
      </c>
      <c r="E84" s="70" t="s">
        <v>21</v>
      </c>
      <c r="F84" s="46">
        <v>91</v>
      </c>
      <c r="G84" s="46">
        <v>83</v>
      </c>
      <c r="H84" s="46">
        <v>88</v>
      </c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16"/>
      <c r="AA84" s="16"/>
      <c r="AB84" s="19" t="s">
        <v>106</v>
      </c>
      <c r="AC84" s="17"/>
      <c r="AD84" s="17"/>
      <c r="AE84" s="17"/>
      <c r="AF84" s="3">
        <f t="shared" si="136"/>
        <v>20.048387096774192</v>
      </c>
      <c r="AG84" s="3">
        <f t="shared" si="136"/>
        <v>12.758064516129032</v>
      </c>
      <c r="AH84" s="3">
        <f t="shared" si="136"/>
        <v>17.31451612903226</v>
      </c>
      <c r="AI84" s="3">
        <f t="shared" si="136"/>
        <v>-62.87903225806452</v>
      </c>
      <c r="AJ84" s="3">
        <f t="shared" si="136"/>
        <v>-62.87903225806452</v>
      </c>
      <c r="AK84" s="3">
        <f t="shared" si="136"/>
        <v>-62.87903225806452</v>
      </c>
      <c r="AL84" s="3">
        <f t="shared" si="136"/>
        <v>-62.87903225806452</v>
      </c>
      <c r="AM84" s="3">
        <f t="shared" si="136"/>
        <v>-62.87903225806452</v>
      </c>
      <c r="AN84" s="3">
        <f t="shared" si="136"/>
        <v>-62.87903225806452</v>
      </c>
      <c r="AO84" s="3">
        <f t="shared" si="136"/>
        <v>-62.87903225806452</v>
      </c>
      <c r="AP84" s="3">
        <f t="shared" si="137"/>
        <v>-62.87903225806452</v>
      </c>
      <c r="AQ84" s="3">
        <f t="shared" si="137"/>
        <v>-62.87903225806452</v>
      </c>
      <c r="AR84" s="3">
        <f t="shared" si="137"/>
        <v>-62.87903225806452</v>
      </c>
      <c r="AS84" s="3">
        <f t="shared" si="137"/>
        <v>-62.87903225806452</v>
      </c>
      <c r="AT84" s="3">
        <f t="shared" si="137"/>
        <v>-62.87903225806452</v>
      </c>
      <c r="AU84" s="3">
        <f t="shared" si="137"/>
        <v>-62.87903225806452</v>
      </c>
      <c r="AV84" s="3">
        <f t="shared" si="137"/>
        <v>-62.87903225806452</v>
      </c>
      <c r="AW84" s="3">
        <f t="shared" si="137"/>
        <v>-62.87903225806452</v>
      </c>
      <c r="AX84" s="3">
        <f t="shared" si="137"/>
        <v>-62.87903225806452</v>
      </c>
      <c r="AY84" s="3">
        <f t="shared" si="137"/>
        <v>-62.87903225806452</v>
      </c>
      <c r="BF84" t="e">
        <f t="shared" si="105"/>
        <v>#NUM!</v>
      </c>
      <c r="BG84" t="b">
        <f t="shared" si="106"/>
        <v>1</v>
      </c>
      <c r="BH84" t="b">
        <f t="shared" si="107"/>
        <v>0</v>
      </c>
      <c r="BI84" t="b">
        <f t="shared" si="108"/>
        <v>1</v>
      </c>
      <c r="BJ84" t="b">
        <f t="shared" si="109"/>
        <v>1</v>
      </c>
      <c r="BK84" t="b">
        <f t="shared" si="110"/>
        <v>1</v>
      </c>
      <c r="BL84" t="b">
        <f t="shared" si="111"/>
        <v>1</v>
      </c>
      <c r="BM84" t="b">
        <f t="shared" si="112"/>
        <v>1</v>
      </c>
      <c r="BN84" t="b">
        <f t="shared" si="113"/>
        <v>1</v>
      </c>
      <c r="BO84" t="b">
        <f t="shared" si="114"/>
        <v>1</v>
      </c>
      <c r="BP84" t="b">
        <f t="shared" si="115"/>
        <v>1</v>
      </c>
      <c r="BQ84" t="b">
        <f t="shared" si="116"/>
        <v>1</v>
      </c>
      <c r="BR84" t="b">
        <f t="shared" si="117"/>
        <v>1</v>
      </c>
      <c r="BS84" t="b">
        <f t="shared" si="118"/>
        <v>1</v>
      </c>
      <c r="BT84" t="b">
        <f t="shared" si="119"/>
        <v>1</v>
      </c>
      <c r="BU84" t="b">
        <f t="shared" si="120"/>
        <v>1</v>
      </c>
      <c r="BV84" t="b">
        <f t="shared" si="121"/>
        <v>1</v>
      </c>
      <c r="BW84" t="b">
        <f t="shared" si="122"/>
        <v>1</v>
      </c>
      <c r="BX84" t="b">
        <f t="shared" si="123"/>
        <v>1</v>
      </c>
      <c r="BY84" t="b">
        <f t="shared" si="124"/>
        <v>1</v>
      </c>
    </row>
    <row r="85" spans="1:77" ht="16">
      <c r="A85" s="85" t="s">
        <v>94</v>
      </c>
      <c r="B85" s="68">
        <f t="shared" si="100"/>
        <v>13.599999999999994</v>
      </c>
      <c r="C85" s="69">
        <f>SUM(SMALL(AF85:AY85,{1,2,3,4,5,6,7,8,9,10}))/10*0.96</f>
        <v>11.819462686567164</v>
      </c>
      <c r="D85" s="69">
        <f>AVERAGE(SMALL(F85:Y85,{1,2,3,4,5,6,7,8,9,10}))</f>
        <v>85.6</v>
      </c>
      <c r="E85" s="71"/>
      <c r="F85" s="48">
        <v>89</v>
      </c>
      <c r="G85" s="48">
        <v>90</v>
      </c>
      <c r="H85" s="48">
        <v>89</v>
      </c>
      <c r="I85" s="48">
        <v>87</v>
      </c>
      <c r="J85" s="48">
        <v>84</v>
      </c>
      <c r="K85" s="48">
        <v>85</v>
      </c>
      <c r="L85" s="48">
        <v>87</v>
      </c>
      <c r="M85" s="48">
        <v>88</v>
      </c>
      <c r="N85" s="48">
        <v>86</v>
      </c>
      <c r="O85" s="48">
        <v>89</v>
      </c>
      <c r="P85" s="48">
        <v>83</v>
      </c>
      <c r="Q85" s="48">
        <v>89</v>
      </c>
      <c r="R85" s="48">
        <v>89</v>
      </c>
      <c r="S85" s="48">
        <v>86</v>
      </c>
      <c r="T85" s="48">
        <v>91</v>
      </c>
      <c r="U85" s="48">
        <v>88</v>
      </c>
      <c r="V85" s="48">
        <v>85</v>
      </c>
      <c r="W85" s="48">
        <v>86</v>
      </c>
      <c r="X85" s="48">
        <v>87</v>
      </c>
      <c r="Y85" s="48">
        <v>90</v>
      </c>
      <c r="Z85" s="16"/>
      <c r="AA85" s="16"/>
      <c r="AB85" s="19" t="s">
        <v>106</v>
      </c>
      <c r="AC85" s="17"/>
      <c r="AD85" s="17"/>
      <c r="AE85" s="17"/>
      <c r="AF85" s="3">
        <f t="shared" ref="AF85:AO86" si="138">+(F85-71)*113/134</f>
        <v>15.17910447761194</v>
      </c>
      <c r="AG85" s="3">
        <f t="shared" si="138"/>
        <v>16.022388059701491</v>
      </c>
      <c r="AH85" s="3">
        <f t="shared" si="138"/>
        <v>15.17910447761194</v>
      </c>
      <c r="AI85" s="3">
        <f t="shared" si="138"/>
        <v>13.492537313432836</v>
      </c>
      <c r="AJ85" s="3">
        <f t="shared" si="138"/>
        <v>10.962686567164178</v>
      </c>
      <c r="AK85" s="3">
        <f t="shared" si="138"/>
        <v>11.805970149253731</v>
      </c>
      <c r="AL85" s="3">
        <f t="shared" si="138"/>
        <v>13.492537313432836</v>
      </c>
      <c r="AM85" s="3">
        <f t="shared" si="138"/>
        <v>14.335820895522389</v>
      </c>
      <c r="AN85" s="3">
        <f t="shared" si="138"/>
        <v>12.649253731343284</v>
      </c>
      <c r="AO85" s="3">
        <f t="shared" si="138"/>
        <v>15.17910447761194</v>
      </c>
      <c r="AP85" s="3">
        <f t="shared" ref="AP85:AY86" si="139">+(P85-71)*113/134</f>
        <v>10.119402985074627</v>
      </c>
      <c r="AQ85" s="3">
        <f t="shared" si="139"/>
        <v>15.17910447761194</v>
      </c>
      <c r="AR85" s="3">
        <f t="shared" si="139"/>
        <v>15.17910447761194</v>
      </c>
      <c r="AS85" s="3">
        <f t="shared" si="139"/>
        <v>12.649253731343284</v>
      </c>
      <c r="AT85" s="3">
        <f t="shared" si="139"/>
        <v>16.865671641791046</v>
      </c>
      <c r="AU85" s="3">
        <f t="shared" si="139"/>
        <v>14.335820895522389</v>
      </c>
      <c r="AV85" s="3">
        <f t="shared" si="139"/>
        <v>11.805970149253731</v>
      </c>
      <c r="AW85" s="3">
        <f t="shared" si="139"/>
        <v>12.649253731343284</v>
      </c>
      <c r="AX85" s="3">
        <f t="shared" si="139"/>
        <v>13.492537313432836</v>
      </c>
      <c r="AY85" s="3">
        <f t="shared" si="139"/>
        <v>16.022388059701491</v>
      </c>
      <c r="BF85" t="b">
        <f t="shared" si="105"/>
        <v>0</v>
      </c>
      <c r="BG85" t="b">
        <f t="shared" si="106"/>
        <v>0</v>
      </c>
      <c r="BH85" t="b">
        <f t="shared" si="107"/>
        <v>0</v>
      </c>
      <c r="BI85" t="b">
        <f t="shared" si="108"/>
        <v>0</v>
      </c>
      <c r="BJ85" t="b">
        <f t="shared" si="109"/>
        <v>1</v>
      </c>
      <c r="BK85" t="b">
        <f t="shared" si="110"/>
        <v>1</v>
      </c>
      <c r="BL85" t="b">
        <f t="shared" si="111"/>
        <v>0</v>
      </c>
      <c r="BM85" t="b">
        <f t="shared" si="112"/>
        <v>0</v>
      </c>
      <c r="BN85" t="b">
        <f t="shared" si="113"/>
        <v>0</v>
      </c>
      <c r="BO85" t="b">
        <f t="shared" si="114"/>
        <v>0</v>
      </c>
      <c r="BP85" t="b">
        <f t="shared" si="115"/>
        <v>1</v>
      </c>
      <c r="BQ85" t="b">
        <f t="shared" si="116"/>
        <v>0</v>
      </c>
      <c r="BR85" t="b">
        <f t="shared" si="117"/>
        <v>0</v>
      </c>
      <c r="BS85" t="b">
        <f t="shared" si="118"/>
        <v>0</v>
      </c>
      <c r="BT85" t="b">
        <f t="shared" si="119"/>
        <v>0</v>
      </c>
      <c r="BU85" t="b">
        <f t="shared" si="120"/>
        <v>0</v>
      </c>
      <c r="BV85" t="b">
        <f t="shared" si="121"/>
        <v>1</v>
      </c>
      <c r="BW85" t="b">
        <f t="shared" si="122"/>
        <v>0</v>
      </c>
      <c r="BX85" t="b">
        <f t="shared" si="123"/>
        <v>0</v>
      </c>
      <c r="BY85" t="b">
        <f t="shared" si="124"/>
        <v>0</v>
      </c>
    </row>
    <row r="86" spans="1:77" ht="16">
      <c r="A86" s="85" t="s">
        <v>90</v>
      </c>
      <c r="B86" s="68">
        <f t="shared" si="100"/>
        <v>13.666666666666671</v>
      </c>
      <c r="C86" s="69">
        <f>SUM(SMALL(AF86:AJ86,{1,2,3}))/3*0.96</f>
        <v>11.873432835820894</v>
      </c>
      <c r="D86" s="69">
        <f>AVERAGE(SMALL(F86:Y86,{1,2,3}))</f>
        <v>85.666666666666671</v>
      </c>
      <c r="E86" s="70" t="s">
        <v>10</v>
      </c>
      <c r="F86" s="46">
        <v>84</v>
      </c>
      <c r="G86" s="46">
        <v>90</v>
      </c>
      <c r="H86" s="46">
        <v>95</v>
      </c>
      <c r="I86" s="46">
        <v>94</v>
      </c>
      <c r="J86" s="46">
        <v>83</v>
      </c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16"/>
      <c r="AA86" s="16"/>
      <c r="AB86" s="19" t="s">
        <v>106</v>
      </c>
      <c r="AC86" s="17"/>
      <c r="AD86" s="17"/>
      <c r="AE86" s="17"/>
      <c r="AF86" s="3">
        <f t="shared" si="138"/>
        <v>10.962686567164178</v>
      </c>
      <c r="AG86" s="3">
        <f t="shared" si="138"/>
        <v>16.022388059701491</v>
      </c>
      <c r="AH86" s="3">
        <f t="shared" si="138"/>
        <v>20.238805970149254</v>
      </c>
      <c r="AI86" s="3">
        <f t="shared" si="138"/>
        <v>19.395522388059703</v>
      </c>
      <c r="AJ86" s="3">
        <f t="shared" si="138"/>
        <v>10.119402985074627</v>
      </c>
      <c r="AK86" s="3">
        <f t="shared" si="138"/>
        <v>-59.873134328358212</v>
      </c>
      <c r="AL86" s="3">
        <f t="shared" si="138"/>
        <v>-59.873134328358212</v>
      </c>
      <c r="AM86" s="3">
        <f t="shared" si="138"/>
        <v>-59.873134328358212</v>
      </c>
      <c r="AN86" s="3">
        <f t="shared" si="138"/>
        <v>-59.873134328358212</v>
      </c>
      <c r="AO86" s="3">
        <f t="shared" si="138"/>
        <v>-59.873134328358212</v>
      </c>
      <c r="AP86" s="3">
        <f t="shared" si="139"/>
        <v>-59.873134328358212</v>
      </c>
      <c r="AQ86" s="3">
        <f t="shared" si="139"/>
        <v>-59.873134328358212</v>
      </c>
      <c r="AR86" s="3">
        <f t="shared" si="139"/>
        <v>-59.873134328358212</v>
      </c>
      <c r="AS86" s="3">
        <f t="shared" si="139"/>
        <v>-59.873134328358212</v>
      </c>
      <c r="AT86" s="3">
        <f t="shared" si="139"/>
        <v>-59.873134328358212</v>
      </c>
      <c r="AU86" s="3">
        <f t="shared" si="139"/>
        <v>-59.873134328358212</v>
      </c>
      <c r="AV86" s="3">
        <f t="shared" si="139"/>
        <v>-59.873134328358212</v>
      </c>
      <c r="AW86" s="3">
        <f t="shared" si="139"/>
        <v>-59.873134328358212</v>
      </c>
      <c r="AX86" s="3">
        <f t="shared" si="139"/>
        <v>-59.873134328358212</v>
      </c>
      <c r="AY86" s="3">
        <f t="shared" si="139"/>
        <v>-59.873134328358212</v>
      </c>
      <c r="BF86" t="e">
        <f t="shared" si="105"/>
        <v>#NUM!</v>
      </c>
      <c r="BG86" t="b">
        <f t="shared" si="106"/>
        <v>0</v>
      </c>
      <c r="BH86" t="b">
        <f t="shared" si="107"/>
        <v>0</v>
      </c>
      <c r="BI86" t="b">
        <f t="shared" si="108"/>
        <v>0</v>
      </c>
      <c r="BJ86" t="b">
        <f t="shared" si="109"/>
        <v>1</v>
      </c>
      <c r="BK86" t="b">
        <f t="shared" si="110"/>
        <v>1</v>
      </c>
      <c r="BL86" t="b">
        <f t="shared" si="111"/>
        <v>1</v>
      </c>
      <c r="BM86" t="b">
        <f t="shared" si="112"/>
        <v>1</v>
      </c>
      <c r="BN86" t="b">
        <f t="shared" si="113"/>
        <v>1</v>
      </c>
      <c r="BO86" t="b">
        <f t="shared" si="114"/>
        <v>1</v>
      </c>
      <c r="BP86" t="b">
        <f t="shared" si="115"/>
        <v>1</v>
      </c>
      <c r="BQ86" t="b">
        <f t="shared" si="116"/>
        <v>1</v>
      </c>
      <c r="BR86" t="b">
        <f t="shared" si="117"/>
        <v>1</v>
      </c>
      <c r="BS86" t="b">
        <f t="shared" si="118"/>
        <v>1</v>
      </c>
      <c r="BT86" t="b">
        <f t="shared" si="119"/>
        <v>1</v>
      </c>
      <c r="BU86" t="b">
        <f t="shared" si="120"/>
        <v>1</v>
      </c>
      <c r="BV86" t="b">
        <f t="shared" si="121"/>
        <v>1</v>
      </c>
      <c r="BW86" t="b">
        <f t="shared" si="122"/>
        <v>1</v>
      </c>
      <c r="BX86" t="b">
        <f t="shared" si="123"/>
        <v>1</v>
      </c>
      <c r="BY86" t="b">
        <f t="shared" si="124"/>
        <v>1</v>
      </c>
    </row>
    <row r="87" spans="1:77" ht="16">
      <c r="A87" s="86" t="s">
        <v>96</v>
      </c>
      <c r="B87" s="68">
        <f t="shared" si="100"/>
        <v>14.299999999999997</v>
      </c>
      <c r="C87" s="69">
        <f>SUM(SMALL(AF87:AY87,{1,2,3,4,5,6,7,8,9,10}))/10*0.96</f>
        <v>15.134709677419355</v>
      </c>
      <c r="D87" s="69">
        <f>AVERAGE(SMALL(F87:Y87,{1,2,3,4,5,6,7,8,9,10}))</f>
        <v>86.3</v>
      </c>
      <c r="E87" s="72" t="s">
        <v>21</v>
      </c>
      <c r="F87" s="46">
        <v>83</v>
      </c>
      <c r="G87" s="46">
        <v>94</v>
      </c>
      <c r="H87" s="46">
        <v>91</v>
      </c>
      <c r="I87" s="46">
        <v>89</v>
      </c>
      <c r="J87" s="46">
        <v>91</v>
      </c>
      <c r="K87" s="46">
        <v>93</v>
      </c>
      <c r="L87" s="46">
        <v>89</v>
      </c>
      <c r="M87" s="46">
        <v>89</v>
      </c>
      <c r="N87" s="46">
        <v>93</v>
      </c>
      <c r="O87" s="46">
        <v>96</v>
      </c>
      <c r="P87" s="46">
        <v>88</v>
      </c>
      <c r="Q87" s="46">
        <v>86</v>
      </c>
      <c r="R87" s="46">
        <v>89</v>
      </c>
      <c r="S87" s="46">
        <v>92</v>
      </c>
      <c r="T87" s="46">
        <v>87</v>
      </c>
      <c r="U87" s="46">
        <v>86</v>
      </c>
      <c r="V87" s="46">
        <v>90</v>
      </c>
      <c r="W87" s="46">
        <v>83</v>
      </c>
      <c r="X87" s="46">
        <v>84</v>
      </c>
      <c r="Y87" s="46">
        <v>88</v>
      </c>
      <c r="Z87" s="16"/>
      <c r="AA87" s="16"/>
      <c r="AB87" s="19" t="s">
        <v>106</v>
      </c>
      <c r="AC87" s="17"/>
      <c r="AD87" s="17"/>
      <c r="AE87" s="17"/>
      <c r="AF87" s="3">
        <f t="shared" ref="AF87:AY87" si="140">+(F87-69)*113/124</f>
        <v>12.758064516129032</v>
      </c>
      <c r="AG87" s="3">
        <f t="shared" si="140"/>
        <v>22.782258064516128</v>
      </c>
      <c r="AH87" s="3">
        <f t="shared" si="140"/>
        <v>20.048387096774192</v>
      </c>
      <c r="AI87" s="3">
        <f t="shared" si="140"/>
        <v>18.225806451612904</v>
      </c>
      <c r="AJ87" s="3">
        <f t="shared" si="140"/>
        <v>20.048387096774192</v>
      </c>
      <c r="AK87" s="3">
        <f t="shared" si="140"/>
        <v>21.870967741935484</v>
      </c>
      <c r="AL87" s="3">
        <f t="shared" si="140"/>
        <v>18.225806451612904</v>
      </c>
      <c r="AM87" s="3">
        <f t="shared" si="140"/>
        <v>18.225806451612904</v>
      </c>
      <c r="AN87" s="3">
        <f t="shared" si="140"/>
        <v>21.870967741935484</v>
      </c>
      <c r="AO87" s="3">
        <f t="shared" si="140"/>
        <v>24.60483870967742</v>
      </c>
      <c r="AP87" s="3">
        <f t="shared" si="140"/>
        <v>17.31451612903226</v>
      </c>
      <c r="AQ87" s="3">
        <f t="shared" si="140"/>
        <v>15.491935483870968</v>
      </c>
      <c r="AR87" s="3">
        <f t="shared" si="140"/>
        <v>18.225806451612904</v>
      </c>
      <c r="AS87" s="3">
        <f t="shared" si="140"/>
        <v>20.95967741935484</v>
      </c>
      <c r="AT87" s="3">
        <f t="shared" si="140"/>
        <v>16.403225806451612</v>
      </c>
      <c r="AU87" s="3">
        <f t="shared" si="140"/>
        <v>15.491935483870968</v>
      </c>
      <c r="AV87" s="3">
        <f t="shared" si="140"/>
        <v>19.137096774193548</v>
      </c>
      <c r="AW87" s="3">
        <f t="shared" si="140"/>
        <v>12.758064516129032</v>
      </c>
      <c r="AX87" s="3">
        <f t="shared" si="140"/>
        <v>13.669354838709678</v>
      </c>
      <c r="AY87" s="3">
        <f t="shared" si="140"/>
        <v>17.31451612903226</v>
      </c>
      <c r="BF87" t="b">
        <f t="shared" si="105"/>
        <v>1</v>
      </c>
      <c r="BG87" t="b">
        <f t="shared" si="106"/>
        <v>0</v>
      </c>
      <c r="BH87" t="b">
        <f t="shared" si="107"/>
        <v>0</v>
      </c>
      <c r="BI87" t="b">
        <f t="shared" si="108"/>
        <v>0</v>
      </c>
      <c r="BJ87" t="b">
        <f t="shared" si="109"/>
        <v>0</v>
      </c>
      <c r="BK87" t="b">
        <f t="shared" si="110"/>
        <v>0</v>
      </c>
      <c r="BL87" t="b">
        <f t="shared" si="111"/>
        <v>0</v>
      </c>
      <c r="BM87" t="b">
        <f t="shared" si="112"/>
        <v>0</v>
      </c>
      <c r="BN87" t="b">
        <f t="shared" si="113"/>
        <v>0</v>
      </c>
      <c r="BO87" t="b">
        <f t="shared" si="114"/>
        <v>0</v>
      </c>
      <c r="BP87" t="b">
        <f t="shared" si="115"/>
        <v>0</v>
      </c>
      <c r="BQ87" t="b">
        <f t="shared" si="116"/>
        <v>1</v>
      </c>
      <c r="BR87" t="b">
        <f t="shared" si="117"/>
        <v>0</v>
      </c>
      <c r="BS87" t="b">
        <f t="shared" si="118"/>
        <v>0</v>
      </c>
      <c r="BT87" t="b">
        <f t="shared" si="119"/>
        <v>1</v>
      </c>
      <c r="BU87" t="b">
        <f t="shared" si="120"/>
        <v>1</v>
      </c>
      <c r="BV87" t="b">
        <f t="shared" si="121"/>
        <v>0</v>
      </c>
      <c r="BW87" t="b">
        <f t="shared" si="122"/>
        <v>1</v>
      </c>
      <c r="BX87" t="b">
        <f t="shared" si="123"/>
        <v>1</v>
      </c>
      <c r="BY87" t="b">
        <f t="shared" si="124"/>
        <v>0</v>
      </c>
    </row>
    <row r="88" spans="1:77" ht="16">
      <c r="A88" s="86" t="s">
        <v>95</v>
      </c>
      <c r="B88" s="68">
        <f t="shared" si="100"/>
        <v>14.428571428571431</v>
      </c>
      <c r="C88" s="69">
        <f>SUM(SMALL(AF88:AR88,{1,2,3,4,5,6,7}))/7*0.96</f>
        <v>12.490234541577825</v>
      </c>
      <c r="D88" s="69">
        <f>AVERAGE(SMALL(F88:Y88,{1,2,3,4,5,6,7}))</f>
        <v>86.428571428571431</v>
      </c>
      <c r="E88" s="72" t="s">
        <v>10</v>
      </c>
      <c r="F88" s="49">
        <v>90</v>
      </c>
      <c r="G88" s="49">
        <v>86</v>
      </c>
      <c r="H88" s="49">
        <v>87</v>
      </c>
      <c r="I88" s="49">
        <v>89</v>
      </c>
      <c r="J88" s="49">
        <v>88</v>
      </c>
      <c r="K88" s="49">
        <v>94</v>
      </c>
      <c r="L88" s="49">
        <v>88</v>
      </c>
      <c r="M88" s="49">
        <v>91</v>
      </c>
      <c r="N88" s="49">
        <v>95</v>
      </c>
      <c r="O88" s="49">
        <v>94</v>
      </c>
      <c r="P88" s="49">
        <v>89</v>
      </c>
      <c r="Q88" s="49">
        <v>80</v>
      </c>
      <c r="R88" s="49">
        <v>87</v>
      </c>
      <c r="S88" s="47"/>
      <c r="T88" s="47"/>
      <c r="U88" s="47"/>
      <c r="V88" s="47"/>
      <c r="W88" s="47"/>
      <c r="X88" s="47"/>
      <c r="Y88" s="47"/>
      <c r="Z88" s="16"/>
      <c r="AA88" s="16"/>
      <c r="AB88" s="19" t="s">
        <v>106</v>
      </c>
      <c r="AC88" s="17"/>
      <c r="AD88" s="17"/>
      <c r="AE88" s="17"/>
      <c r="AF88" s="3">
        <f t="shared" ref="AF88:AO93" si="141">+(F88-71)*113/134</f>
        <v>16.022388059701491</v>
      </c>
      <c r="AG88" s="3">
        <f t="shared" si="141"/>
        <v>12.649253731343284</v>
      </c>
      <c r="AH88" s="3">
        <f t="shared" si="141"/>
        <v>13.492537313432836</v>
      </c>
      <c r="AI88" s="3">
        <f t="shared" si="141"/>
        <v>15.17910447761194</v>
      </c>
      <c r="AJ88" s="3">
        <f t="shared" si="141"/>
        <v>14.335820895522389</v>
      </c>
      <c r="AK88" s="3">
        <f t="shared" si="141"/>
        <v>19.395522388059703</v>
      </c>
      <c r="AL88" s="3">
        <f t="shared" si="141"/>
        <v>14.335820895522389</v>
      </c>
      <c r="AM88" s="3">
        <f t="shared" si="141"/>
        <v>16.865671641791046</v>
      </c>
      <c r="AN88" s="3">
        <f t="shared" si="141"/>
        <v>20.238805970149254</v>
      </c>
      <c r="AO88" s="3">
        <f t="shared" si="141"/>
        <v>19.395522388059703</v>
      </c>
      <c r="AP88" s="3">
        <f t="shared" ref="AP88:AY93" si="142">+(P88-71)*113/134</f>
        <v>15.17910447761194</v>
      </c>
      <c r="AQ88" s="3">
        <f t="shared" si="142"/>
        <v>7.58955223880597</v>
      </c>
      <c r="AR88" s="3">
        <f t="shared" si="142"/>
        <v>13.492537313432836</v>
      </c>
      <c r="AS88" s="3">
        <f t="shared" si="142"/>
        <v>-59.873134328358212</v>
      </c>
      <c r="AT88" s="3">
        <f t="shared" si="142"/>
        <v>-59.873134328358212</v>
      </c>
      <c r="AU88" s="3">
        <f t="shared" si="142"/>
        <v>-59.873134328358212</v>
      </c>
      <c r="AV88" s="3">
        <f t="shared" si="142"/>
        <v>-59.873134328358212</v>
      </c>
      <c r="AW88" s="3">
        <f t="shared" si="142"/>
        <v>-59.873134328358212</v>
      </c>
      <c r="AX88" s="3">
        <f t="shared" si="142"/>
        <v>-59.873134328358212</v>
      </c>
      <c r="AY88" s="3">
        <f t="shared" si="142"/>
        <v>-59.873134328358212</v>
      </c>
      <c r="BF88" t="b">
        <f t="shared" si="105"/>
        <v>1</v>
      </c>
      <c r="BG88" t="b">
        <f t="shared" si="106"/>
        <v>1</v>
      </c>
      <c r="BH88" t="b">
        <f t="shared" si="107"/>
        <v>1</v>
      </c>
      <c r="BI88" t="b">
        <f t="shared" si="108"/>
        <v>0</v>
      </c>
      <c r="BJ88" t="b">
        <f t="shared" si="109"/>
        <v>0</v>
      </c>
      <c r="BK88" t="b">
        <f t="shared" si="110"/>
        <v>0</v>
      </c>
      <c r="BL88" t="b">
        <f t="shared" si="111"/>
        <v>0</v>
      </c>
      <c r="BM88" t="b">
        <f t="shared" si="112"/>
        <v>0</v>
      </c>
      <c r="BN88" t="b">
        <f t="shared" si="113"/>
        <v>0</v>
      </c>
      <c r="BO88" t="b">
        <f t="shared" si="114"/>
        <v>0</v>
      </c>
      <c r="BP88" t="b">
        <f t="shared" si="115"/>
        <v>0</v>
      </c>
      <c r="BQ88" t="b">
        <f t="shared" si="116"/>
        <v>1</v>
      </c>
      <c r="BR88" t="b">
        <f t="shared" si="117"/>
        <v>1</v>
      </c>
      <c r="BS88" t="b">
        <f t="shared" si="118"/>
        <v>1</v>
      </c>
      <c r="BT88" t="b">
        <f t="shared" si="119"/>
        <v>1</v>
      </c>
      <c r="BU88" t="b">
        <f t="shared" si="120"/>
        <v>1</v>
      </c>
      <c r="BV88" t="b">
        <f t="shared" si="121"/>
        <v>1</v>
      </c>
      <c r="BW88" t="b">
        <f t="shared" si="122"/>
        <v>1</v>
      </c>
      <c r="BX88" t="b">
        <f t="shared" si="123"/>
        <v>1</v>
      </c>
      <c r="BY88" t="b">
        <f t="shared" si="124"/>
        <v>1</v>
      </c>
    </row>
    <row r="89" spans="1:77" ht="16">
      <c r="A89" s="85" t="s">
        <v>99</v>
      </c>
      <c r="B89" s="68">
        <f t="shared" si="100"/>
        <v>15</v>
      </c>
      <c r="C89" s="69">
        <f>SUM(SMALL(AF89:AH89,{1,2}))/2*0.96</f>
        <v>12.952835820895523</v>
      </c>
      <c r="D89" s="69">
        <f>AVERAGE(SMALL(F89:Y89,{1,2}))</f>
        <v>87</v>
      </c>
      <c r="E89" s="70" t="s">
        <v>10</v>
      </c>
      <c r="F89" s="46">
        <v>87</v>
      </c>
      <c r="G89" s="46">
        <v>90</v>
      </c>
      <c r="H89" s="46">
        <v>87</v>
      </c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16"/>
      <c r="AA89" s="16"/>
      <c r="AB89" s="19" t="s">
        <v>106</v>
      </c>
      <c r="AC89" s="17"/>
      <c r="AD89" s="17"/>
      <c r="AE89" s="17"/>
      <c r="AF89" s="3">
        <f t="shared" si="141"/>
        <v>13.492537313432836</v>
      </c>
      <c r="AG89" s="3">
        <f t="shared" si="141"/>
        <v>16.022388059701491</v>
      </c>
      <c r="AH89" s="3">
        <f t="shared" si="141"/>
        <v>13.492537313432836</v>
      </c>
      <c r="AI89" s="3">
        <f t="shared" si="141"/>
        <v>-59.873134328358212</v>
      </c>
      <c r="AJ89" s="3">
        <f t="shared" si="141"/>
        <v>-59.873134328358212</v>
      </c>
      <c r="AK89" s="3">
        <f t="shared" si="141"/>
        <v>-59.873134328358212</v>
      </c>
      <c r="AL89" s="3">
        <f t="shared" si="141"/>
        <v>-59.873134328358212</v>
      </c>
      <c r="AM89" s="3">
        <f t="shared" si="141"/>
        <v>-59.873134328358212</v>
      </c>
      <c r="AN89" s="3">
        <f t="shared" si="141"/>
        <v>-59.873134328358212</v>
      </c>
      <c r="AO89" s="3">
        <f t="shared" si="141"/>
        <v>-59.873134328358212</v>
      </c>
      <c r="AP89" s="3">
        <f t="shared" si="142"/>
        <v>-59.873134328358212</v>
      </c>
      <c r="AQ89" s="3">
        <f t="shared" si="142"/>
        <v>-59.873134328358212</v>
      </c>
      <c r="AR89" s="3">
        <f t="shared" si="142"/>
        <v>-59.873134328358212</v>
      </c>
      <c r="AS89" s="3">
        <f t="shared" si="142"/>
        <v>-59.873134328358212</v>
      </c>
      <c r="AT89" s="3">
        <f t="shared" si="142"/>
        <v>-59.873134328358212</v>
      </c>
      <c r="AU89" s="3">
        <f t="shared" si="142"/>
        <v>-59.873134328358212</v>
      </c>
      <c r="AV89" s="3">
        <f t="shared" si="142"/>
        <v>-59.873134328358212</v>
      </c>
      <c r="AW89" s="3">
        <f t="shared" si="142"/>
        <v>-59.873134328358212</v>
      </c>
      <c r="AX89" s="3">
        <f t="shared" si="142"/>
        <v>-59.873134328358212</v>
      </c>
      <c r="AY89" s="3">
        <f t="shared" si="142"/>
        <v>-59.873134328358212</v>
      </c>
      <c r="BF89" t="b">
        <f>F89&lt;=SMALL($F89:$Y89,2)</f>
        <v>1</v>
      </c>
      <c r="BG89" t="b">
        <f t="shared" si="106"/>
        <v>0</v>
      </c>
      <c r="BH89" t="b">
        <f t="shared" si="107"/>
        <v>1</v>
      </c>
      <c r="BI89" t="b">
        <f t="shared" si="108"/>
        <v>1</v>
      </c>
      <c r="BJ89" t="b">
        <f t="shared" si="109"/>
        <v>1</v>
      </c>
      <c r="BK89" t="b">
        <f t="shared" si="110"/>
        <v>1</v>
      </c>
      <c r="BL89" t="b">
        <f t="shared" si="111"/>
        <v>1</v>
      </c>
      <c r="BM89" t="b">
        <f t="shared" si="112"/>
        <v>1</v>
      </c>
      <c r="BN89" t="b">
        <f t="shared" si="113"/>
        <v>1</v>
      </c>
      <c r="BO89" t="b">
        <f t="shared" si="114"/>
        <v>1</v>
      </c>
      <c r="BP89" t="b">
        <f t="shared" si="115"/>
        <v>1</v>
      </c>
      <c r="BQ89" t="b">
        <f t="shared" si="116"/>
        <v>1</v>
      </c>
      <c r="BR89" t="b">
        <f t="shared" si="117"/>
        <v>1</v>
      </c>
      <c r="BS89" t="b">
        <f t="shared" si="118"/>
        <v>1</v>
      </c>
      <c r="BT89" t="b">
        <f t="shared" si="119"/>
        <v>1</v>
      </c>
      <c r="BU89" t="b">
        <f t="shared" si="120"/>
        <v>1</v>
      </c>
      <c r="BV89" t="b">
        <f t="shared" si="121"/>
        <v>1</v>
      </c>
      <c r="BW89" t="b">
        <f t="shared" si="122"/>
        <v>1</v>
      </c>
      <c r="BX89" t="b">
        <f t="shared" si="123"/>
        <v>1</v>
      </c>
      <c r="BY89" t="b">
        <f t="shared" si="124"/>
        <v>1</v>
      </c>
    </row>
    <row r="90" spans="1:77" ht="16">
      <c r="A90" s="85" t="s">
        <v>98</v>
      </c>
      <c r="B90" s="68">
        <f t="shared" si="100"/>
        <v>15</v>
      </c>
      <c r="C90" s="69">
        <f>SUM(SMALL(AF90:AI90,{1,2}))/2*0.96</f>
        <v>12.952835820895523</v>
      </c>
      <c r="D90" s="69">
        <f>AVERAGE(SMALL(F90:Y90,{1,2}))</f>
        <v>87</v>
      </c>
      <c r="E90" s="71"/>
      <c r="F90" s="48">
        <v>89</v>
      </c>
      <c r="G90" s="48">
        <v>89</v>
      </c>
      <c r="H90" s="48">
        <v>87</v>
      </c>
      <c r="I90" s="48">
        <v>87</v>
      </c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16"/>
      <c r="AA90" s="16"/>
      <c r="AB90" s="19" t="s">
        <v>106</v>
      </c>
      <c r="AC90" s="17"/>
      <c r="AD90" s="17"/>
      <c r="AE90" s="17"/>
      <c r="AF90" s="3">
        <f t="shared" si="141"/>
        <v>15.17910447761194</v>
      </c>
      <c r="AG90" s="3">
        <f t="shared" si="141"/>
        <v>15.17910447761194</v>
      </c>
      <c r="AH90" s="3">
        <f t="shared" si="141"/>
        <v>13.492537313432836</v>
      </c>
      <c r="AI90" s="3">
        <f t="shared" si="141"/>
        <v>13.492537313432836</v>
      </c>
      <c r="AJ90" s="3">
        <f t="shared" si="141"/>
        <v>-59.873134328358212</v>
      </c>
      <c r="AK90" s="3">
        <f t="shared" si="141"/>
        <v>-59.873134328358212</v>
      </c>
      <c r="AL90" s="3">
        <f t="shared" si="141"/>
        <v>-59.873134328358212</v>
      </c>
      <c r="AM90" s="3">
        <f t="shared" si="141"/>
        <v>-59.873134328358212</v>
      </c>
      <c r="AN90" s="3">
        <f t="shared" si="141"/>
        <v>-59.873134328358212</v>
      </c>
      <c r="AO90" s="3">
        <f t="shared" si="141"/>
        <v>-59.873134328358212</v>
      </c>
      <c r="AP90" s="3">
        <f t="shared" si="142"/>
        <v>-59.873134328358212</v>
      </c>
      <c r="AQ90" s="3">
        <f t="shared" si="142"/>
        <v>-59.873134328358212</v>
      </c>
      <c r="AR90" s="3">
        <f t="shared" si="142"/>
        <v>-59.873134328358212</v>
      </c>
      <c r="AS90" s="3">
        <f t="shared" si="142"/>
        <v>-59.873134328358212</v>
      </c>
      <c r="AT90" s="3">
        <f t="shared" si="142"/>
        <v>-59.873134328358212</v>
      </c>
      <c r="AU90" s="3">
        <f t="shared" si="142"/>
        <v>-59.873134328358212</v>
      </c>
      <c r="AV90" s="3">
        <f t="shared" si="142"/>
        <v>-59.873134328358212</v>
      </c>
      <c r="AW90" s="3">
        <f t="shared" si="142"/>
        <v>-59.873134328358212</v>
      </c>
      <c r="AX90" s="3">
        <f t="shared" si="142"/>
        <v>-59.873134328358212</v>
      </c>
      <c r="AY90" s="3">
        <f t="shared" si="142"/>
        <v>-59.873134328358212</v>
      </c>
      <c r="BF90" t="e">
        <f t="shared" si="105"/>
        <v>#NUM!</v>
      </c>
      <c r="BG90" t="b">
        <f t="shared" si="106"/>
        <v>0</v>
      </c>
      <c r="BH90" t="b">
        <f t="shared" si="107"/>
        <v>1</v>
      </c>
      <c r="BI90" t="b">
        <f t="shared" si="108"/>
        <v>1</v>
      </c>
      <c r="BJ90" t="b">
        <f t="shared" si="109"/>
        <v>1</v>
      </c>
      <c r="BK90" t="b">
        <f t="shared" si="110"/>
        <v>1</v>
      </c>
      <c r="BL90" t="b">
        <f t="shared" si="111"/>
        <v>1</v>
      </c>
      <c r="BM90" t="b">
        <f t="shared" si="112"/>
        <v>1</v>
      </c>
      <c r="BN90" t="b">
        <f t="shared" si="113"/>
        <v>1</v>
      </c>
      <c r="BO90" t="b">
        <f t="shared" si="114"/>
        <v>1</v>
      </c>
      <c r="BP90" t="b">
        <f t="shared" si="115"/>
        <v>1</v>
      </c>
      <c r="BQ90" t="b">
        <f t="shared" si="116"/>
        <v>1</v>
      </c>
      <c r="BR90" t="b">
        <f t="shared" si="117"/>
        <v>1</v>
      </c>
      <c r="BS90" t="b">
        <f t="shared" si="118"/>
        <v>1</v>
      </c>
      <c r="BT90" t="b">
        <f t="shared" si="119"/>
        <v>1</v>
      </c>
      <c r="BU90" t="b">
        <f t="shared" si="120"/>
        <v>1</v>
      </c>
      <c r="BV90" t="b">
        <f t="shared" si="121"/>
        <v>1</v>
      </c>
      <c r="BW90" t="b">
        <f t="shared" si="122"/>
        <v>1</v>
      </c>
      <c r="BX90" t="b">
        <f t="shared" si="123"/>
        <v>1</v>
      </c>
      <c r="BY90" t="b">
        <f t="shared" si="124"/>
        <v>1</v>
      </c>
    </row>
    <row r="91" spans="1:77" ht="16">
      <c r="A91" s="85" t="s">
        <v>101</v>
      </c>
      <c r="B91" s="68">
        <f t="shared" si="100"/>
        <v>16.200000000000003</v>
      </c>
      <c r="C91" s="69">
        <f>SUM(SMALL(AF91:AP91,{1,2,3,4,5}))/5*0.96</f>
        <v>13.924298507462685</v>
      </c>
      <c r="D91" s="69">
        <f>AVERAGE(SMALL(F91:Y91,{1,2,3,4,5}))</f>
        <v>88.2</v>
      </c>
      <c r="E91" s="70" t="s">
        <v>10</v>
      </c>
      <c r="F91" s="46">
        <v>89</v>
      </c>
      <c r="G91" s="46">
        <v>95</v>
      </c>
      <c r="H91" s="46">
        <v>88</v>
      </c>
      <c r="I91" s="46">
        <v>92</v>
      </c>
      <c r="J91" s="46">
        <v>93</v>
      </c>
      <c r="K91" s="46">
        <v>97</v>
      </c>
      <c r="L91" s="46">
        <v>93</v>
      </c>
      <c r="M91" s="46">
        <v>95</v>
      </c>
      <c r="N91" s="46">
        <v>84</v>
      </c>
      <c r="O91" s="46">
        <v>93</v>
      </c>
      <c r="P91" s="46">
        <v>88</v>
      </c>
      <c r="Q91" s="47"/>
      <c r="R91" s="47"/>
      <c r="S91" s="47"/>
      <c r="T91" s="47"/>
      <c r="U91" s="47"/>
      <c r="V91" s="47"/>
      <c r="W91" s="47"/>
      <c r="X91" s="47"/>
      <c r="Y91" s="47"/>
      <c r="Z91" s="16"/>
      <c r="AA91" s="16"/>
      <c r="AB91" s="19" t="s">
        <v>106</v>
      </c>
      <c r="AC91" s="17"/>
      <c r="AD91" s="17"/>
      <c r="AE91" s="17"/>
      <c r="AF91" s="3">
        <f t="shared" si="141"/>
        <v>15.17910447761194</v>
      </c>
      <c r="AG91" s="3">
        <f t="shared" si="141"/>
        <v>20.238805970149254</v>
      </c>
      <c r="AH91" s="3">
        <f t="shared" si="141"/>
        <v>14.335820895522389</v>
      </c>
      <c r="AI91" s="3">
        <f t="shared" si="141"/>
        <v>17.708955223880597</v>
      </c>
      <c r="AJ91" s="3">
        <f t="shared" si="141"/>
        <v>18.552238805970148</v>
      </c>
      <c r="AK91" s="3">
        <f t="shared" si="141"/>
        <v>21.925373134328357</v>
      </c>
      <c r="AL91" s="3">
        <f t="shared" si="141"/>
        <v>18.552238805970148</v>
      </c>
      <c r="AM91" s="3">
        <f t="shared" si="141"/>
        <v>20.238805970149254</v>
      </c>
      <c r="AN91" s="3">
        <f t="shared" si="141"/>
        <v>10.962686567164178</v>
      </c>
      <c r="AO91" s="3">
        <f t="shared" si="141"/>
        <v>18.552238805970148</v>
      </c>
      <c r="AP91" s="3">
        <f t="shared" si="142"/>
        <v>14.335820895522389</v>
      </c>
      <c r="AQ91" s="3">
        <f t="shared" si="142"/>
        <v>-59.873134328358212</v>
      </c>
      <c r="AR91" s="3">
        <f t="shared" si="142"/>
        <v>-59.873134328358212</v>
      </c>
      <c r="AS91" s="3">
        <f t="shared" si="142"/>
        <v>-59.873134328358212</v>
      </c>
      <c r="AT91" s="3">
        <f t="shared" si="142"/>
        <v>-59.873134328358212</v>
      </c>
      <c r="AU91" s="3">
        <f t="shared" si="142"/>
        <v>-59.873134328358212</v>
      </c>
      <c r="AV91" s="3">
        <f t="shared" si="142"/>
        <v>-59.873134328358212</v>
      </c>
      <c r="AW91" s="3">
        <f t="shared" si="142"/>
        <v>-59.873134328358212</v>
      </c>
      <c r="AX91" s="3">
        <f t="shared" si="142"/>
        <v>-59.873134328358212</v>
      </c>
      <c r="AY91" s="3">
        <f t="shared" si="142"/>
        <v>-59.873134328358212</v>
      </c>
      <c r="BF91" t="b">
        <f t="shared" si="105"/>
        <v>1</v>
      </c>
      <c r="BG91" t="b">
        <f t="shared" si="106"/>
        <v>0</v>
      </c>
      <c r="BH91" t="b">
        <f t="shared" si="107"/>
        <v>1</v>
      </c>
      <c r="BI91" t="b">
        <f t="shared" si="108"/>
        <v>0</v>
      </c>
      <c r="BJ91" t="b">
        <f t="shared" si="109"/>
        <v>0</v>
      </c>
      <c r="BK91" t="b">
        <f t="shared" si="110"/>
        <v>0</v>
      </c>
      <c r="BL91" t="b">
        <f t="shared" si="111"/>
        <v>0</v>
      </c>
      <c r="BM91" t="b">
        <f t="shared" si="112"/>
        <v>0</v>
      </c>
      <c r="BN91" t="b">
        <f t="shared" si="113"/>
        <v>1</v>
      </c>
      <c r="BO91" t="b">
        <f t="shared" si="114"/>
        <v>0</v>
      </c>
      <c r="BP91" t="b">
        <f t="shared" si="115"/>
        <v>1</v>
      </c>
      <c r="BQ91" t="b">
        <f t="shared" si="116"/>
        <v>1</v>
      </c>
      <c r="BR91" t="b">
        <f t="shared" si="117"/>
        <v>1</v>
      </c>
      <c r="BS91" t="b">
        <f t="shared" si="118"/>
        <v>1</v>
      </c>
      <c r="BT91" t="b">
        <f t="shared" si="119"/>
        <v>1</v>
      </c>
      <c r="BU91" t="b">
        <f t="shared" si="120"/>
        <v>1</v>
      </c>
      <c r="BV91" t="b">
        <f t="shared" si="121"/>
        <v>1</v>
      </c>
      <c r="BW91" t="b">
        <f t="shared" si="122"/>
        <v>1</v>
      </c>
      <c r="BX91" t="b">
        <f t="shared" si="123"/>
        <v>1</v>
      </c>
      <c r="BY91" t="b">
        <f t="shared" si="124"/>
        <v>1</v>
      </c>
    </row>
    <row r="92" spans="1:77" ht="16">
      <c r="A92" s="85" t="s">
        <v>100</v>
      </c>
      <c r="B92" s="68">
        <f t="shared" si="100"/>
        <v>16.333333333333329</v>
      </c>
      <c r="C92" s="69">
        <f>SUM(SMALL(AF92:AJ92,{1,2,3}))/3*0.96</f>
        <v>14.032238805970147</v>
      </c>
      <c r="D92" s="69">
        <f>AVERAGE(SMALL(F92:Y92,{1,2,3}))</f>
        <v>88.333333333333329</v>
      </c>
      <c r="E92" s="70" t="s">
        <v>10</v>
      </c>
      <c r="F92" s="46">
        <v>88</v>
      </c>
      <c r="G92" s="46">
        <v>90</v>
      </c>
      <c r="H92" s="46">
        <v>95</v>
      </c>
      <c r="I92" s="46">
        <v>87</v>
      </c>
      <c r="J92" s="46">
        <v>90</v>
      </c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16"/>
      <c r="AA92" s="16"/>
      <c r="AB92" s="19" t="s">
        <v>106</v>
      </c>
      <c r="AC92" s="17"/>
      <c r="AD92" s="17"/>
      <c r="AE92" s="17"/>
      <c r="AF92" s="3">
        <f t="shared" si="141"/>
        <v>14.335820895522389</v>
      </c>
      <c r="AG92" s="3">
        <f t="shared" si="141"/>
        <v>16.022388059701491</v>
      </c>
      <c r="AH92" s="3">
        <f t="shared" si="141"/>
        <v>20.238805970149254</v>
      </c>
      <c r="AI92" s="3">
        <f t="shared" si="141"/>
        <v>13.492537313432836</v>
      </c>
      <c r="AJ92" s="3">
        <f t="shared" si="141"/>
        <v>16.022388059701491</v>
      </c>
      <c r="AK92" s="3">
        <f t="shared" si="141"/>
        <v>-59.873134328358212</v>
      </c>
      <c r="AL92" s="3">
        <f t="shared" si="141"/>
        <v>-59.873134328358212</v>
      </c>
      <c r="AM92" s="3">
        <f t="shared" si="141"/>
        <v>-59.873134328358212</v>
      </c>
      <c r="AN92" s="3">
        <f t="shared" si="141"/>
        <v>-59.873134328358212</v>
      </c>
      <c r="AO92" s="3">
        <f t="shared" si="141"/>
        <v>-59.873134328358212</v>
      </c>
      <c r="AP92" s="3">
        <f t="shared" si="142"/>
        <v>-59.873134328358212</v>
      </c>
      <c r="AQ92" s="3">
        <f t="shared" si="142"/>
        <v>-59.873134328358212</v>
      </c>
      <c r="AR92" s="3">
        <f t="shared" si="142"/>
        <v>-59.873134328358212</v>
      </c>
      <c r="AS92" s="3">
        <f t="shared" si="142"/>
        <v>-59.873134328358212</v>
      </c>
      <c r="AT92" s="3">
        <f t="shared" si="142"/>
        <v>-59.873134328358212</v>
      </c>
      <c r="AU92" s="3">
        <f t="shared" si="142"/>
        <v>-59.873134328358212</v>
      </c>
      <c r="AV92" s="3">
        <f t="shared" si="142"/>
        <v>-59.873134328358212</v>
      </c>
      <c r="AW92" s="3">
        <f t="shared" si="142"/>
        <v>-59.873134328358212</v>
      </c>
      <c r="AX92" s="3">
        <f t="shared" si="142"/>
        <v>-59.873134328358212</v>
      </c>
      <c r="AY92" s="3">
        <f t="shared" si="142"/>
        <v>-59.873134328358212</v>
      </c>
      <c r="BF92" t="e">
        <f t="shared" si="105"/>
        <v>#NUM!</v>
      </c>
      <c r="BG92" t="b">
        <f t="shared" si="106"/>
        <v>1</v>
      </c>
      <c r="BH92" t="b">
        <f t="shared" si="107"/>
        <v>0</v>
      </c>
      <c r="BI92" t="b">
        <f t="shared" si="108"/>
        <v>1</v>
      </c>
      <c r="BJ92" t="b">
        <f t="shared" si="109"/>
        <v>1</v>
      </c>
      <c r="BK92" t="b">
        <f t="shared" si="110"/>
        <v>1</v>
      </c>
      <c r="BL92" t="b">
        <f t="shared" si="111"/>
        <v>1</v>
      </c>
      <c r="BM92" t="b">
        <f t="shared" si="112"/>
        <v>1</v>
      </c>
      <c r="BN92" t="b">
        <f t="shared" si="113"/>
        <v>1</v>
      </c>
      <c r="BO92" t="b">
        <f t="shared" si="114"/>
        <v>1</v>
      </c>
      <c r="BP92" t="b">
        <f t="shared" si="115"/>
        <v>1</v>
      </c>
      <c r="BQ92" t="b">
        <f t="shared" si="116"/>
        <v>1</v>
      </c>
      <c r="BR92" t="b">
        <f t="shared" si="117"/>
        <v>1</v>
      </c>
      <c r="BS92" t="b">
        <f t="shared" si="118"/>
        <v>1</v>
      </c>
      <c r="BT92" t="b">
        <f t="shared" si="119"/>
        <v>1</v>
      </c>
      <c r="BU92" t="b">
        <f t="shared" si="120"/>
        <v>1</v>
      </c>
      <c r="BV92" t="b">
        <f t="shared" si="121"/>
        <v>1</v>
      </c>
      <c r="BW92" t="b">
        <f t="shared" si="122"/>
        <v>1</v>
      </c>
      <c r="BX92" t="b">
        <f t="shared" si="123"/>
        <v>1</v>
      </c>
      <c r="BY92" t="b">
        <f t="shared" si="124"/>
        <v>1</v>
      </c>
    </row>
    <row r="93" spans="1:77" ht="16">
      <c r="A93" s="85" t="s">
        <v>97</v>
      </c>
      <c r="B93" s="68">
        <f t="shared" si="100"/>
        <v>17.5</v>
      </c>
      <c r="C93" s="69">
        <f>SUM(SMALL(AF93:AH93,{1,2}))/2*0.96</f>
        <v>14.976716417910447</v>
      </c>
      <c r="D93" s="69">
        <f>AVERAGE(SMALL(F93:Y93,{1,2}))</f>
        <v>89.5</v>
      </c>
      <c r="E93" s="70" t="s">
        <v>10</v>
      </c>
      <c r="F93" s="46">
        <v>98</v>
      </c>
      <c r="G93" s="46">
        <v>87</v>
      </c>
      <c r="H93" s="46">
        <v>92</v>
      </c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16"/>
      <c r="AA93" s="16"/>
      <c r="AB93" s="19" t="s">
        <v>106</v>
      </c>
      <c r="AC93" s="17"/>
      <c r="AD93" s="17"/>
      <c r="AE93" s="17"/>
      <c r="AF93" s="3">
        <f t="shared" si="141"/>
        <v>22.768656716417912</v>
      </c>
      <c r="AG93" s="3">
        <f t="shared" si="141"/>
        <v>13.492537313432836</v>
      </c>
      <c r="AH93" s="3">
        <f t="shared" si="141"/>
        <v>17.708955223880597</v>
      </c>
      <c r="AI93" s="3">
        <f t="shared" si="141"/>
        <v>-59.873134328358212</v>
      </c>
      <c r="AJ93" s="3">
        <f t="shared" si="141"/>
        <v>-59.873134328358212</v>
      </c>
      <c r="AK93" s="3">
        <f t="shared" si="141"/>
        <v>-59.873134328358212</v>
      </c>
      <c r="AL93" s="3">
        <f t="shared" si="141"/>
        <v>-59.873134328358212</v>
      </c>
      <c r="AM93" s="3">
        <f t="shared" si="141"/>
        <v>-59.873134328358212</v>
      </c>
      <c r="AN93" s="3">
        <f t="shared" si="141"/>
        <v>-59.873134328358212</v>
      </c>
      <c r="AO93" s="3">
        <f t="shared" si="141"/>
        <v>-59.873134328358212</v>
      </c>
      <c r="AP93" s="3">
        <f t="shared" si="142"/>
        <v>-59.873134328358212</v>
      </c>
      <c r="AQ93" s="3">
        <f t="shared" si="142"/>
        <v>-59.873134328358212</v>
      </c>
      <c r="AR93" s="3">
        <f t="shared" si="142"/>
        <v>-59.873134328358212</v>
      </c>
      <c r="AS93" s="3">
        <f t="shared" si="142"/>
        <v>-59.873134328358212</v>
      </c>
      <c r="AT93" s="3">
        <f t="shared" si="142"/>
        <v>-59.873134328358212</v>
      </c>
      <c r="AU93" s="3">
        <f t="shared" si="142"/>
        <v>-59.873134328358212</v>
      </c>
      <c r="AV93" s="3">
        <f t="shared" si="142"/>
        <v>-59.873134328358212</v>
      </c>
      <c r="AW93" s="3">
        <f t="shared" si="142"/>
        <v>-59.873134328358212</v>
      </c>
      <c r="AX93" s="3">
        <f t="shared" si="142"/>
        <v>-59.873134328358212</v>
      </c>
      <c r="AY93" s="3">
        <f t="shared" si="142"/>
        <v>-59.873134328358212</v>
      </c>
      <c r="BF93" t="e">
        <f t="shared" si="105"/>
        <v>#NUM!</v>
      </c>
      <c r="BG93" t="b">
        <f t="shared" si="106"/>
        <v>1</v>
      </c>
      <c r="BH93" t="b">
        <f t="shared" si="107"/>
        <v>1</v>
      </c>
      <c r="BI93" t="b">
        <f t="shared" si="108"/>
        <v>1</v>
      </c>
      <c r="BJ93" t="b">
        <f t="shared" si="109"/>
        <v>1</v>
      </c>
      <c r="BK93" t="b">
        <f t="shared" si="110"/>
        <v>1</v>
      </c>
      <c r="BL93" t="b">
        <f t="shared" si="111"/>
        <v>1</v>
      </c>
      <c r="BM93" t="b">
        <f t="shared" si="112"/>
        <v>1</v>
      </c>
      <c r="BN93" t="b">
        <f t="shared" si="113"/>
        <v>1</v>
      </c>
      <c r="BO93" t="b">
        <f t="shared" si="114"/>
        <v>1</v>
      </c>
      <c r="BP93" t="b">
        <f t="shared" si="115"/>
        <v>1</v>
      </c>
      <c r="BQ93" t="b">
        <f t="shared" si="116"/>
        <v>1</v>
      </c>
      <c r="BR93" t="b">
        <f t="shared" si="117"/>
        <v>1</v>
      </c>
      <c r="BS93" t="b">
        <f t="shared" si="118"/>
        <v>1</v>
      </c>
      <c r="BT93" t="b">
        <f t="shared" si="119"/>
        <v>1</v>
      </c>
      <c r="BU93" t="b">
        <f t="shared" si="120"/>
        <v>1</v>
      </c>
      <c r="BV93" t="b">
        <f t="shared" si="121"/>
        <v>1</v>
      </c>
      <c r="BW93" t="b">
        <f t="shared" si="122"/>
        <v>1</v>
      </c>
      <c r="BX93" t="b">
        <f t="shared" si="123"/>
        <v>1</v>
      </c>
      <c r="BY93" t="b">
        <f t="shared" si="124"/>
        <v>1</v>
      </c>
    </row>
    <row r="94" spans="1:77" ht="16">
      <c r="A94" s="85" t="s">
        <v>102</v>
      </c>
      <c r="B94" s="68">
        <f t="shared" si="100"/>
        <v>18.200000000000003</v>
      </c>
      <c r="C94" s="69">
        <f>SUM(SMALL(AF94:AY94,{1,2,3,4,5,6,7,8,9,10}))/10*0.96</f>
        <v>18.546580645161292</v>
      </c>
      <c r="D94" s="69">
        <f>AVERAGE(SMALL(F94:Y94,{1,2,3,4,5,6,7,8,9,10}))</f>
        <v>90.2</v>
      </c>
      <c r="E94" s="70" t="s">
        <v>21</v>
      </c>
      <c r="F94" s="46">
        <v>93</v>
      </c>
      <c r="G94" s="46">
        <v>96</v>
      </c>
      <c r="H94" s="46">
        <v>90</v>
      </c>
      <c r="I94" s="46">
        <v>92</v>
      </c>
      <c r="J94" s="46">
        <v>93</v>
      </c>
      <c r="K94" s="46">
        <v>96</v>
      </c>
      <c r="L94" s="46">
        <v>89</v>
      </c>
      <c r="M94" s="46">
        <v>94</v>
      </c>
      <c r="N94" s="46">
        <v>97</v>
      </c>
      <c r="O94" s="46">
        <v>93</v>
      </c>
      <c r="P94" s="46">
        <v>95</v>
      </c>
      <c r="Q94" s="46">
        <v>96</v>
      </c>
      <c r="R94" s="46">
        <v>91</v>
      </c>
      <c r="S94" s="46">
        <v>87</v>
      </c>
      <c r="T94" s="46">
        <v>92</v>
      </c>
      <c r="U94" s="46">
        <v>99</v>
      </c>
      <c r="V94" s="46">
        <v>93</v>
      </c>
      <c r="W94" s="46">
        <v>92</v>
      </c>
      <c r="X94" s="46">
        <v>88</v>
      </c>
      <c r="Y94" s="46">
        <v>88</v>
      </c>
      <c r="Z94" s="16"/>
      <c r="AA94" s="16"/>
      <c r="AB94" s="19" t="s">
        <v>106</v>
      </c>
      <c r="AC94" s="17"/>
      <c r="AD94" s="17"/>
      <c r="AE94" s="17"/>
      <c r="AF94" s="3">
        <f t="shared" ref="AF94:AY94" si="143">+(F94-69)*113/124</f>
        <v>21.870967741935484</v>
      </c>
      <c r="AG94" s="3">
        <f t="shared" si="143"/>
        <v>24.60483870967742</v>
      </c>
      <c r="AH94" s="3">
        <f t="shared" si="143"/>
        <v>19.137096774193548</v>
      </c>
      <c r="AI94" s="3">
        <f t="shared" si="143"/>
        <v>20.95967741935484</v>
      </c>
      <c r="AJ94" s="3">
        <f t="shared" si="143"/>
        <v>21.870967741935484</v>
      </c>
      <c r="AK94" s="3">
        <f t="shared" si="143"/>
        <v>24.60483870967742</v>
      </c>
      <c r="AL94" s="3">
        <f t="shared" si="143"/>
        <v>18.225806451612904</v>
      </c>
      <c r="AM94" s="3">
        <f t="shared" si="143"/>
        <v>22.782258064516128</v>
      </c>
      <c r="AN94" s="3">
        <f t="shared" si="143"/>
        <v>25.516129032258064</v>
      </c>
      <c r="AO94" s="3">
        <f t="shared" si="143"/>
        <v>21.870967741935484</v>
      </c>
      <c r="AP94" s="3">
        <f t="shared" si="143"/>
        <v>23.693548387096776</v>
      </c>
      <c r="AQ94" s="3">
        <f t="shared" si="143"/>
        <v>24.60483870967742</v>
      </c>
      <c r="AR94" s="3">
        <f t="shared" si="143"/>
        <v>20.048387096774192</v>
      </c>
      <c r="AS94" s="3">
        <f t="shared" si="143"/>
        <v>16.403225806451612</v>
      </c>
      <c r="AT94" s="3">
        <f t="shared" si="143"/>
        <v>20.95967741935484</v>
      </c>
      <c r="AU94" s="3">
        <f t="shared" si="143"/>
        <v>27.338709677419356</v>
      </c>
      <c r="AV94" s="3">
        <f t="shared" si="143"/>
        <v>21.870967741935484</v>
      </c>
      <c r="AW94" s="3">
        <f t="shared" si="143"/>
        <v>20.95967741935484</v>
      </c>
      <c r="AX94" s="3">
        <f t="shared" si="143"/>
        <v>17.31451612903226</v>
      </c>
      <c r="AY94" s="3">
        <f t="shared" si="143"/>
        <v>17.31451612903226</v>
      </c>
      <c r="BF94" t="b">
        <f t="shared" si="105"/>
        <v>0</v>
      </c>
      <c r="BG94" t="b">
        <f t="shared" si="106"/>
        <v>0</v>
      </c>
      <c r="BH94" t="b">
        <f t="shared" si="107"/>
        <v>1</v>
      </c>
      <c r="BI94" t="b">
        <f t="shared" si="108"/>
        <v>1</v>
      </c>
      <c r="BJ94" t="b">
        <f t="shared" si="109"/>
        <v>1</v>
      </c>
      <c r="BK94" t="b">
        <f t="shared" si="110"/>
        <v>0</v>
      </c>
      <c r="BL94" t="b">
        <f t="shared" si="111"/>
        <v>1</v>
      </c>
      <c r="BM94" t="b">
        <f t="shared" si="112"/>
        <v>0</v>
      </c>
      <c r="BN94" t="b">
        <f t="shared" si="113"/>
        <v>0</v>
      </c>
      <c r="BO94" t="b">
        <f t="shared" si="114"/>
        <v>1</v>
      </c>
      <c r="BP94" t="b">
        <f t="shared" si="115"/>
        <v>0</v>
      </c>
      <c r="BQ94" t="b">
        <f t="shared" si="116"/>
        <v>0</v>
      </c>
      <c r="BR94" t="b">
        <f t="shared" si="117"/>
        <v>1</v>
      </c>
      <c r="BS94" t="b">
        <f t="shared" si="118"/>
        <v>1</v>
      </c>
      <c r="BT94" t="b">
        <f t="shared" si="119"/>
        <v>1</v>
      </c>
      <c r="BU94" t="b">
        <f t="shared" si="120"/>
        <v>0</v>
      </c>
      <c r="BV94" t="b">
        <f t="shared" si="121"/>
        <v>1</v>
      </c>
      <c r="BW94" t="b">
        <f t="shared" si="122"/>
        <v>1</v>
      </c>
      <c r="BX94" t="b">
        <f t="shared" si="123"/>
        <v>1</v>
      </c>
      <c r="BY94" t="b">
        <f t="shared" si="124"/>
        <v>1</v>
      </c>
    </row>
  </sheetData>
  <sortState ref="A1:XFD1048576">
    <sortCondition ref="B2:B1048576"/>
  </sortState>
  <phoneticPr fontId="1" type="noConversion"/>
  <conditionalFormatting sqref="F61:Y94 F60:P60 F4:Y59">
    <cfRule type="expression" dxfId="935" priority="39">
      <formula>F4&lt;=SMALL($F4:$Y4,$O$1)</formula>
    </cfRule>
  </conditionalFormatting>
  <conditionalFormatting sqref="F3:Y3">
    <cfRule type="top10" dxfId="934" priority="38" percent="1" bottom="1" rank="50"/>
  </conditionalFormatting>
  <conditionalFormatting sqref="F63:Y64">
    <cfRule type="top10" dxfId="933" priority="37" percent="1" bottom="1" rank="50"/>
  </conditionalFormatting>
  <conditionalFormatting sqref="F66:Y67">
    <cfRule type="top10" dxfId="932" priority="36" percent="1" bottom="1" rank="50"/>
  </conditionalFormatting>
  <conditionalFormatting sqref="F83:Y83">
    <cfRule type="top10" dxfId="931" priority="33" percent="1" bottom="1" rank="50"/>
  </conditionalFormatting>
  <conditionalFormatting sqref="F82:Y82">
    <cfRule type="top10" dxfId="930" priority="32" percent="1" bottom="1" rank="50"/>
  </conditionalFormatting>
  <conditionalFormatting sqref="F92:Y92">
    <cfRule type="top10" dxfId="929" priority="31" percent="1" bottom="1" rank="50"/>
  </conditionalFormatting>
  <conditionalFormatting sqref="F93:H93">
    <cfRule type="expression" dxfId="928" priority="30">
      <formula>F93&lt;=SMALL($F93:$H93,1)</formula>
    </cfRule>
  </conditionalFormatting>
  <conditionalFormatting sqref="F90:I90">
    <cfRule type="expression" dxfId="927" priority="29">
      <formula>F90&lt;=SMALL($F90:$I90,2)</formula>
    </cfRule>
  </conditionalFormatting>
  <conditionalFormatting sqref="F89:H89">
    <cfRule type="expression" dxfId="926" priority="28">
      <formula>F89&lt;=SMALL($F89:$H89,1)</formula>
    </cfRule>
  </conditionalFormatting>
  <conditionalFormatting sqref="F86:J86">
    <cfRule type="expression" dxfId="925" priority="27">
      <formula>F86&lt;=SMALL($F86:$J86,2)</formula>
    </cfRule>
  </conditionalFormatting>
  <conditionalFormatting sqref="F84:H84">
    <cfRule type="expression" dxfId="924" priority="26">
      <formula>F84&lt;=SMALL($F84:$I84,1)</formula>
    </cfRule>
  </conditionalFormatting>
  <conditionalFormatting sqref="F81:H81">
    <cfRule type="expression" dxfId="923" priority="25">
      <formula>F81&lt;=SMALL($F81:$I81,1)</formula>
    </cfRule>
  </conditionalFormatting>
  <conditionalFormatting sqref="F78:N78">
    <cfRule type="expression" dxfId="922" priority="24">
      <formula>F78&lt;=SMALL($F78:$T78,4)</formula>
    </cfRule>
  </conditionalFormatting>
  <conditionalFormatting sqref="F75:K75">
    <cfRule type="expression" dxfId="921" priority="23">
      <formula>F75&lt;=SMALL($F75:$K75,3)</formula>
    </cfRule>
  </conditionalFormatting>
  <conditionalFormatting sqref="F60:P60">
    <cfRule type="expression" dxfId="920" priority="22">
      <formula>F60&lt;=SMALL($F60:$P60,5)</formula>
    </cfRule>
  </conditionalFormatting>
  <conditionalFormatting sqref="F59:K59">
    <cfRule type="expression" dxfId="919" priority="21">
      <formula>F59&lt;=SMALL($F59:$K59,3)</formula>
    </cfRule>
  </conditionalFormatting>
  <conditionalFormatting sqref="F54:I54">
    <cfRule type="expression" dxfId="918" priority="20">
      <formula>F54&lt;=SMALL($F54:$I54,2)</formula>
    </cfRule>
  </conditionalFormatting>
  <conditionalFormatting sqref="F48:I48">
    <cfRule type="expression" dxfId="917" priority="19">
      <formula>F48&lt;=SMALL($F48:$I48,2)</formula>
    </cfRule>
  </conditionalFormatting>
  <conditionalFormatting sqref="F38:K38">
    <cfRule type="expression" dxfId="916" priority="18">
      <formula>F38&lt;=SMALL($F38:$K38,3)</formula>
    </cfRule>
  </conditionalFormatting>
  <conditionalFormatting sqref="F36:I36">
    <cfRule type="expression" dxfId="915" priority="17">
      <formula>F36&lt;=SMALL($F36:$I36,2)</formula>
    </cfRule>
  </conditionalFormatting>
  <conditionalFormatting sqref="F21:H21">
    <cfRule type="expression" dxfId="914" priority="16">
      <formula>F21&lt;=SMALL($F21:$H21,1)</formula>
    </cfRule>
  </conditionalFormatting>
  <conditionalFormatting sqref="F15:M15">
    <cfRule type="expression" dxfId="913" priority="15">
      <formula>F15&lt;=SMALL($F15:$M15,4)</formula>
    </cfRule>
  </conditionalFormatting>
  <conditionalFormatting sqref="F14:I14">
    <cfRule type="expression" dxfId="912" priority="14">
      <formula>F14&lt;=SMALL($F14:$G14,1)</formula>
    </cfRule>
  </conditionalFormatting>
  <conditionalFormatting sqref="F7:I7">
    <cfRule type="expression" dxfId="911" priority="13">
      <formula>F7&lt;=SMALL($F7:$I7,2)</formula>
    </cfRule>
  </conditionalFormatting>
  <conditionalFormatting sqref="F2:G2">
    <cfRule type="top10" dxfId="910" priority="12" percent="1" bottom="1" rank="50"/>
  </conditionalFormatting>
  <conditionalFormatting sqref="F5:I5">
    <cfRule type="top10" dxfId="909" priority="11" percent="1" bottom="1" rank="50"/>
  </conditionalFormatting>
  <conditionalFormatting sqref="F45:Q45">
    <cfRule type="top10" dxfId="908" priority="10" percent="1" bottom="1" rank="50"/>
  </conditionalFormatting>
  <conditionalFormatting sqref="A4:A94">
    <cfRule type="expression" dxfId="907" priority="7">
      <formula>AVERAGE($N4:$S4)&gt;AVERAGE($T4:$Y4)</formula>
    </cfRule>
  </conditionalFormatting>
  <conditionalFormatting sqref="F53:O53">
    <cfRule type="top10" dxfId="906" priority="6" percent="1" bottom="1" rank="50"/>
  </conditionalFormatting>
  <conditionalFormatting sqref="F27:Q27">
    <cfRule type="top10" dxfId="905" priority="5" bottom="1" rank="6"/>
  </conditionalFormatting>
  <conditionalFormatting sqref="F2:Y94">
    <cfRule type="containsBlanks" dxfId="904" priority="40">
      <formula>LEN(TRIM(F2))=0</formula>
    </cfRule>
  </conditionalFormatting>
  <conditionalFormatting sqref="F12:Y12">
    <cfRule type="top10" dxfId="903" priority="1" bottom="1" rank="5"/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tabSelected="1" topLeftCell="A2" zoomScale="150" zoomScaleNormal="150" zoomScalePageLayoutView="150" workbookViewId="0">
      <selection activeCell="R12" sqref="R12"/>
    </sheetView>
  </sheetViews>
  <sheetFormatPr baseColWidth="10" defaultColWidth="11.140625" defaultRowHeight="13" x14ac:dyDescent="0"/>
  <cols>
    <col min="1" max="1" width="10.140625" style="96" customWidth="1"/>
    <col min="2" max="2" width="4.5703125" customWidth="1"/>
    <col min="3" max="4" width="4.28515625" customWidth="1"/>
    <col min="5" max="5" width="4.42578125" customWidth="1"/>
    <col min="6" max="9" width="4.28515625" customWidth="1"/>
    <col min="10" max="10" width="4.140625" customWidth="1"/>
    <col min="11" max="11" width="5.7109375" customWidth="1"/>
    <col min="12" max="12" width="4.28515625" customWidth="1"/>
    <col min="13" max="15" width="4.42578125" customWidth="1"/>
    <col min="16" max="16" width="4.28515625" customWidth="1"/>
    <col min="17" max="18" width="4.42578125" customWidth="1"/>
    <col min="19" max="21" width="4.28515625" customWidth="1"/>
    <col min="22" max="22" width="5.7109375" customWidth="1"/>
  </cols>
  <sheetData>
    <row r="1" spans="1:22" s="88" customFormat="1">
      <c r="A1" s="89" t="s">
        <v>119</v>
      </c>
      <c r="B1" s="90">
        <v>1</v>
      </c>
      <c r="C1" s="90">
        <v>2</v>
      </c>
      <c r="D1" s="90">
        <v>3</v>
      </c>
      <c r="E1" s="90">
        <v>4</v>
      </c>
      <c r="F1" s="90">
        <v>5</v>
      </c>
      <c r="G1" s="90">
        <v>6</v>
      </c>
      <c r="H1" s="90">
        <v>7</v>
      </c>
      <c r="I1" s="90">
        <v>8</v>
      </c>
      <c r="J1" s="90">
        <v>9</v>
      </c>
      <c r="K1" s="90" t="s">
        <v>107</v>
      </c>
      <c r="L1" s="90">
        <v>10</v>
      </c>
      <c r="M1" s="90">
        <v>11</v>
      </c>
      <c r="N1" s="90">
        <v>12</v>
      </c>
      <c r="O1" s="90">
        <v>13</v>
      </c>
      <c r="P1" s="90">
        <v>14</v>
      </c>
      <c r="Q1" s="90">
        <v>15</v>
      </c>
      <c r="R1" s="90">
        <v>16</v>
      </c>
      <c r="S1" s="90">
        <v>17</v>
      </c>
      <c r="T1" s="90">
        <v>18</v>
      </c>
      <c r="U1" s="90" t="s">
        <v>111</v>
      </c>
      <c r="V1" s="90" t="s">
        <v>108</v>
      </c>
    </row>
    <row r="2" spans="1:22">
      <c r="A2" s="94" t="s">
        <v>109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</row>
    <row r="3" spans="1:22">
      <c r="A3" s="95">
        <v>1</v>
      </c>
      <c r="B3" s="100">
        <v>3</v>
      </c>
      <c r="C3" s="101">
        <v>4</v>
      </c>
      <c r="D3" s="101">
        <v>3</v>
      </c>
      <c r="E3" s="101">
        <v>4</v>
      </c>
      <c r="F3" s="101">
        <v>4</v>
      </c>
      <c r="G3" s="101">
        <v>4</v>
      </c>
      <c r="H3" s="101">
        <v>4</v>
      </c>
      <c r="I3" s="101">
        <v>4</v>
      </c>
      <c r="J3" s="101">
        <v>5</v>
      </c>
      <c r="K3" s="101">
        <f>SUM($B3:$J3)</f>
        <v>35</v>
      </c>
      <c r="L3" s="101">
        <v>2</v>
      </c>
      <c r="M3" s="101">
        <v>5</v>
      </c>
      <c r="N3" s="101">
        <v>5</v>
      </c>
      <c r="O3" s="101">
        <v>4</v>
      </c>
      <c r="P3" s="101">
        <v>5</v>
      </c>
      <c r="Q3" s="101">
        <v>5</v>
      </c>
      <c r="R3" s="101">
        <v>6</v>
      </c>
      <c r="S3" s="101">
        <v>3</v>
      </c>
      <c r="T3" s="101">
        <v>4</v>
      </c>
      <c r="U3" s="101">
        <f>SUM($L3:$T3)</f>
        <v>39</v>
      </c>
      <c r="V3" s="102">
        <f>+$K3+$U3</f>
        <v>74</v>
      </c>
    </row>
    <row r="4" spans="1:22">
      <c r="A4" s="95">
        <v>2</v>
      </c>
      <c r="B4" s="103">
        <v>4</v>
      </c>
      <c r="C4" s="104">
        <v>4</v>
      </c>
      <c r="D4" s="104">
        <v>4</v>
      </c>
      <c r="E4" s="104">
        <v>4</v>
      </c>
      <c r="F4" s="104">
        <v>5</v>
      </c>
      <c r="G4" s="104">
        <v>4</v>
      </c>
      <c r="H4" s="104">
        <v>4</v>
      </c>
      <c r="I4" s="104">
        <v>4</v>
      </c>
      <c r="J4" s="104">
        <v>4</v>
      </c>
      <c r="K4" s="104">
        <f>SUM($B4:$J4)</f>
        <v>37</v>
      </c>
      <c r="L4" s="104">
        <v>4</v>
      </c>
      <c r="M4" s="104">
        <v>5</v>
      </c>
      <c r="N4" s="104">
        <v>6</v>
      </c>
      <c r="O4" s="104">
        <v>4</v>
      </c>
      <c r="P4" s="104">
        <v>5</v>
      </c>
      <c r="Q4" s="104">
        <v>6</v>
      </c>
      <c r="R4" s="104">
        <v>3</v>
      </c>
      <c r="S4" s="104">
        <v>4</v>
      </c>
      <c r="T4" s="104">
        <v>5</v>
      </c>
      <c r="U4" s="104">
        <f>SUM($L4:$T4)</f>
        <v>42</v>
      </c>
      <c r="V4" s="105">
        <f>+$K4+$U4</f>
        <v>79</v>
      </c>
    </row>
    <row r="5" spans="1:22">
      <c r="A5" s="92" t="s">
        <v>110</v>
      </c>
      <c r="B5" s="110">
        <f>MIN(B3:B4)</f>
        <v>3</v>
      </c>
      <c r="C5" s="108">
        <f>MIN(C3:C4)</f>
        <v>4</v>
      </c>
      <c r="D5" s="108">
        <f>MIN(D3:D4)</f>
        <v>3</v>
      </c>
      <c r="E5" s="108">
        <f t="shared" ref="E5" si="0">MIN(E3:E4)</f>
        <v>4</v>
      </c>
      <c r="F5" s="108">
        <f t="shared" ref="F5" si="1">MIN(F3:F4)</f>
        <v>4</v>
      </c>
      <c r="G5" s="108">
        <f t="shared" ref="G5" si="2">MIN(G3:G4)</f>
        <v>4</v>
      </c>
      <c r="H5" s="108">
        <f t="shared" ref="H5" si="3">MIN(H3:H4)</f>
        <v>4</v>
      </c>
      <c r="I5" s="108">
        <f t="shared" ref="I5" si="4">MIN(I3:I4)</f>
        <v>4</v>
      </c>
      <c r="J5" s="108">
        <f t="shared" ref="J5" si="5">MIN(J3:J4)</f>
        <v>4</v>
      </c>
      <c r="K5" s="108">
        <f>SUM(B5:J5)</f>
        <v>34</v>
      </c>
      <c r="L5" s="108">
        <f t="shared" ref="L5" si="6">MIN(L3:L4)</f>
        <v>2</v>
      </c>
      <c r="M5" s="108">
        <f t="shared" ref="M5" si="7">MIN(M3:M4)</f>
        <v>5</v>
      </c>
      <c r="N5" s="108">
        <f t="shared" ref="N5" si="8">MIN(N3:N4)</f>
        <v>5</v>
      </c>
      <c r="O5" s="108">
        <f t="shared" ref="O5" si="9">MIN(O3:O4)</f>
        <v>4</v>
      </c>
      <c r="P5" s="108">
        <f t="shared" ref="P5" si="10">MIN(P3:P4)</f>
        <v>5</v>
      </c>
      <c r="Q5" s="108">
        <f t="shared" ref="Q5" si="11">MIN(Q3:Q4)</f>
        <v>5</v>
      </c>
      <c r="R5" s="108">
        <f t="shared" ref="R5" si="12">MIN(R3:R4)</f>
        <v>3</v>
      </c>
      <c r="S5" s="108">
        <f t="shared" ref="S5" si="13">MIN(S3:S4)</f>
        <v>3</v>
      </c>
      <c r="T5" s="108">
        <f t="shared" ref="T5" si="14">MIN(T3:T4)</f>
        <v>4</v>
      </c>
      <c r="U5" s="108">
        <f>SUM(L5:T5)</f>
        <v>36</v>
      </c>
      <c r="V5" s="111">
        <f>+$K5+$U5</f>
        <v>70</v>
      </c>
    </row>
    <row r="6" spans="1:22">
      <c r="A6" s="95">
        <v>3</v>
      </c>
      <c r="B6" s="100">
        <v>4</v>
      </c>
      <c r="C6" s="101">
        <v>3</v>
      </c>
      <c r="D6" s="101">
        <v>2</v>
      </c>
      <c r="E6" s="101">
        <v>5</v>
      </c>
      <c r="F6" s="101">
        <v>6</v>
      </c>
      <c r="G6" s="101">
        <v>4</v>
      </c>
      <c r="H6" s="101">
        <v>5</v>
      </c>
      <c r="I6" s="101">
        <v>4</v>
      </c>
      <c r="J6" s="101">
        <v>5</v>
      </c>
      <c r="K6" s="101">
        <f t="shared" ref="K6:K7" si="15">SUM($B6:$J6)</f>
        <v>38</v>
      </c>
      <c r="L6" s="101">
        <v>4</v>
      </c>
      <c r="M6" s="101">
        <v>5</v>
      </c>
      <c r="N6" s="101">
        <v>4</v>
      </c>
      <c r="O6" s="101">
        <v>6</v>
      </c>
      <c r="P6" s="101">
        <v>4</v>
      </c>
      <c r="Q6" s="101">
        <v>5</v>
      </c>
      <c r="R6" s="101">
        <v>6</v>
      </c>
      <c r="S6" s="101">
        <v>7</v>
      </c>
      <c r="T6" s="101">
        <v>6</v>
      </c>
      <c r="U6" s="101">
        <f>SUM($L6:$T6)</f>
        <v>47</v>
      </c>
      <c r="V6" s="102">
        <f t="shared" ref="V6:V7" si="16">+$K6+$U6</f>
        <v>85</v>
      </c>
    </row>
    <row r="7" spans="1:22">
      <c r="A7" s="95">
        <v>4</v>
      </c>
      <c r="B7" s="103">
        <v>3</v>
      </c>
      <c r="C7" s="104">
        <v>4</v>
      </c>
      <c r="D7" s="104">
        <v>4</v>
      </c>
      <c r="E7" s="104">
        <v>4</v>
      </c>
      <c r="F7" s="104">
        <v>3</v>
      </c>
      <c r="G7" s="104">
        <v>4</v>
      </c>
      <c r="H7" s="104">
        <v>5</v>
      </c>
      <c r="I7" s="104">
        <v>6</v>
      </c>
      <c r="J7" s="104">
        <v>7</v>
      </c>
      <c r="K7" s="104">
        <f t="shared" si="15"/>
        <v>40</v>
      </c>
      <c r="L7" s="104">
        <v>3</v>
      </c>
      <c r="M7" s="104">
        <v>4</v>
      </c>
      <c r="N7" s="104">
        <v>6</v>
      </c>
      <c r="O7" s="104">
        <v>5</v>
      </c>
      <c r="P7" s="104">
        <v>6</v>
      </c>
      <c r="Q7" s="104">
        <v>5</v>
      </c>
      <c r="R7" s="104">
        <v>4</v>
      </c>
      <c r="S7" s="104">
        <v>5</v>
      </c>
      <c r="T7" s="104">
        <v>4</v>
      </c>
      <c r="U7" s="104">
        <f>SUM($L7:$T7)</f>
        <v>42</v>
      </c>
      <c r="V7" s="105">
        <f t="shared" si="16"/>
        <v>82</v>
      </c>
    </row>
    <row r="8" spans="1:22">
      <c r="A8" s="92" t="s">
        <v>110</v>
      </c>
      <c r="B8" s="106">
        <f t="shared" ref="B8" si="17">MIN(B6:B7)</f>
        <v>3</v>
      </c>
      <c r="C8" s="107">
        <f t="shared" ref="C8" si="18">MIN(C6:C7)</f>
        <v>3</v>
      </c>
      <c r="D8" s="107">
        <f t="shared" ref="D8" si="19">MIN(D6:D7)</f>
        <v>2</v>
      </c>
      <c r="E8" s="107">
        <f t="shared" ref="E8" si="20">MIN(E6:E7)</f>
        <v>4</v>
      </c>
      <c r="F8" s="107">
        <f t="shared" ref="F8" si="21">MIN(F6:F7)</f>
        <v>3</v>
      </c>
      <c r="G8" s="107">
        <f t="shared" ref="G8" si="22">MIN(G6:G7)</f>
        <v>4</v>
      </c>
      <c r="H8" s="107">
        <f t="shared" ref="H8" si="23">MIN(H6:H7)</f>
        <v>5</v>
      </c>
      <c r="I8" s="107">
        <f t="shared" ref="I8" si="24">MIN(I6:I7)</f>
        <v>4</v>
      </c>
      <c r="J8" s="107">
        <f t="shared" ref="J8" si="25">MIN(J6:J7)</f>
        <v>5</v>
      </c>
      <c r="K8" s="107">
        <f>SUM(B8:J8)</f>
        <v>33</v>
      </c>
      <c r="L8" s="107">
        <f t="shared" ref="L8" si="26">MIN(L6:L7)</f>
        <v>3</v>
      </c>
      <c r="M8" s="107">
        <f t="shared" ref="M8" si="27">MIN(M6:M7)</f>
        <v>4</v>
      </c>
      <c r="N8" s="107">
        <f t="shared" ref="N8" si="28">MIN(N6:N7)</f>
        <v>4</v>
      </c>
      <c r="O8" s="107">
        <f t="shared" ref="O8" si="29">MIN(O6:O7)</f>
        <v>5</v>
      </c>
      <c r="P8" s="107">
        <f t="shared" ref="P8" si="30">MIN(P6:P7)</f>
        <v>4</v>
      </c>
      <c r="Q8" s="107">
        <f t="shared" ref="Q8" si="31">MIN(Q6:Q7)</f>
        <v>5</v>
      </c>
      <c r="R8" s="107">
        <f t="shared" ref="R8" si="32">MIN(R6:R7)</f>
        <v>4</v>
      </c>
      <c r="S8" s="107">
        <f t="shared" ref="S8" si="33">MIN(S6:S7)</f>
        <v>5</v>
      </c>
      <c r="T8" s="107">
        <f t="shared" ref="T8" si="34">MIN(T6:T7)</f>
        <v>4</v>
      </c>
      <c r="U8" s="107">
        <f>SUM(L8:T8)</f>
        <v>38</v>
      </c>
      <c r="V8" s="109">
        <f>+$K8+$U8</f>
        <v>71</v>
      </c>
    </row>
    <row r="9" spans="1:22">
      <c r="A9" s="98" t="s">
        <v>116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</row>
    <row r="10" spans="1:22">
      <c r="A10" s="98" t="s">
        <v>112</v>
      </c>
      <c r="B10" s="100">
        <v>16</v>
      </c>
      <c r="C10" s="101">
        <v>7</v>
      </c>
      <c r="D10" s="101">
        <v>6</v>
      </c>
      <c r="E10" s="101">
        <v>8</v>
      </c>
      <c r="F10" s="101">
        <v>3</v>
      </c>
      <c r="G10" s="101">
        <v>3</v>
      </c>
      <c r="H10" s="101">
        <v>2</v>
      </c>
      <c r="I10" s="101">
        <v>3</v>
      </c>
      <c r="J10" s="101">
        <v>4</v>
      </c>
      <c r="K10" s="101">
        <f>SUM(B10:J10)</f>
        <v>52</v>
      </c>
      <c r="L10" s="101">
        <v>4</v>
      </c>
      <c r="M10" s="101">
        <v>4</v>
      </c>
      <c r="N10" s="101">
        <v>4</v>
      </c>
      <c r="O10" s="101">
        <v>4</v>
      </c>
      <c r="P10" s="101">
        <v>4</v>
      </c>
      <c r="Q10" s="101">
        <v>4</v>
      </c>
      <c r="R10" s="101">
        <v>4</v>
      </c>
      <c r="S10" s="101">
        <v>4</v>
      </c>
      <c r="T10" s="101">
        <v>4</v>
      </c>
      <c r="U10" s="101">
        <f>SUM(L10:T10)</f>
        <v>36</v>
      </c>
      <c r="V10" s="102">
        <f>+K10+U10</f>
        <v>88</v>
      </c>
    </row>
    <row r="11" spans="1:22">
      <c r="A11" s="98" t="s">
        <v>113</v>
      </c>
      <c r="B11" s="103">
        <v>4</v>
      </c>
      <c r="C11" s="104">
        <v>6</v>
      </c>
      <c r="D11" s="104">
        <v>4</v>
      </c>
      <c r="E11" s="104">
        <v>7</v>
      </c>
      <c r="F11" s="104">
        <v>5</v>
      </c>
      <c r="G11" s="104">
        <v>4</v>
      </c>
      <c r="H11" s="104">
        <v>5</v>
      </c>
      <c r="I11" s="104">
        <v>5</v>
      </c>
      <c r="J11" s="104">
        <v>3</v>
      </c>
      <c r="K11" s="104">
        <f>SUM(B11:J11)</f>
        <v>43</v>
      </c>
      <c r="L11" s="104">
        <v>4</v>
      </c>
      <c r="M11" s="104">
        <v>4</v>
      </c>
      <c r="N11" s="104">
        <v>4</v>
      </c>
      <c r="O11" s="104">
        <v>4</v>
      </c>
      <c r="P11" s="104">
        <v>4</v>
      </c>
      <c r="Q11" s="104">
        <v>4</v>
      </c>
      <c r="R11" s="104">
        <v>4</v>
      </c>
      <c r="S11" s="104">
        <v>2</v>
      </c>
      <c r="T11" s="104">
        <v>3</v>
      </c>
      <c r="U11" s="104">
        <f>SUM(L11:T11)</f>
        <v>33</v>
      </c>
      <c r="V11" s="105">
        <f>+K11+U11</f>
        <v>76</v>
      </c>
    </row>
    <row r="12" spans="1:22">
      <c r="A12" s="98" t="s">
        <v>114</v>
      </c>
      <c r="B12" s="113">
        <f t="shared" ref="B12:T12" si="35">MIN(B10:B11)</f>
        <v>4</v>
      </c>
      <c r="C12" s="114">
        <f t="shared" si="35"/>
        <v>6</v>
      </c>
      <c r="D12" s="114">
        <f t="shared" si="35"/>
        <v>4</v>
      </c>
      <c r="E12" s="114">
        <f t="shared" si="35"/>
        <v>7</v>
      </c>
      <c r="F12" s="114">
        <f t="shared" si="35"/>
        <v>3</v>
      </c>
      <c r="G12" s="114">
        <f t="shared" si="35"/>
        <v>3</v>
      </c>
      <c r="H12" s="114">
        <f t="shared" si="35"/>
        <v>2</v>
      </c>
      <c r="I12" s="114">
        <v>2</v>
      </c>
      <c r="J12" s="114">
        <v>2</v>
      </c>
      <c r="K12" s="115">
        <f>SUM(B12:J12)</f>
        <v>33</v>
      </c>
      <c r="L12" s="114">
        <f t="shared" si="35"/>
        <v>4</v>
      </c>
      <c r="M12" s="114">
        <f t="shared" si="35"/>
        <v>4</v>
      </c>
      <c r="N12" s="114">
        <f t="shared" si="35"/>
        <v>4</v>
      </c>
      <c r="O12" s="114">
        <f t="shared" si="35"/>
        <v>4</v>
      </c>
      <c r="P12" s="114">
        <f t="shared" si="35"/>
        <v>4</v>
      </c>
      <c r="Q12" s="114">
        <v>4</v>
      </c>
      <c r="R12" s="114">
        <f t="shared" si="35"/>
        <v>4</v>
      </c>
      <c r="S12" s="114">
        <f t="shared" si="35"/>
        <v>2</v>
      </c>
      <c r="T12" s="114">
        <f t="shared" si="35"/>
        <v>3</v>
      </c>
      <c r="U12" s="114">
        <f>SUM(L12:T12)</f>
        <v>33</v>
      </c>
      <c r="V12" s="116">
        <f>+$K12+$U12</f>
        <v>66</v>
      </c>
    </row>
    <row r="13" spans="1:22">
      <c r="A13" s="98" t="s">
        <v>116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</row>
    <row r="14" spans="1:22">
      <c r="A14" s="98" t="s">
        <v>118</v>
      </c>
      <c r="B14" s="117">
        <v>4</v>
      </c>
      <c r="C14" s="118">
        <v>3</v>
      </c>
      <c r="D14" s="118">
        <v>6</v>
      </c>
      <c r="E14" s="118">
        <v>4</v>
      </c>
      <c r="F14" s="118">
        <v>4</v>
      </c>
      <c r="G14" s="118">
        <v>4</v>
      </c>
      <c r="H14" s="118">
        <v>4</v>
      </c>
      <c r="I14" s="118">
        <v>4</v>
      </c>
      <c r="J14" s="118">
        <v>4</v>
      </c>
      <c r="K14" s="101">
        <f t="shared" ref="K14:K15" si="36">SUM(B14:J14)</f>
        <v>37</v>
      </c>
      <c r="L14" s="118">
        <v>3</v>
      </c>
      <c r="M14" s="118">
        <v>4</v>
      </c>
      <c r="N14" s="118">
        <v>4</v>
      </c>
      <c r="O14" s="118">
        <v>4</v>
      </c>
      <c r="P14" s="118">
        <v>5</v>
      </c>
      <c r="Q14" s="118">
        <v>4</v>
      </c>
      <c r="R14" s="118">
        <v>4</v>
      </c>
      <c r="S14" s="118">
        <v>4</v>
      </c>
      <c r="T14" s="118">
        <v>1</v>
      </c>
      <c r="U14" s="104">
        <f t="shared" ref="U14:U15" si="37">SUM(L14:T14)</f>
        <v>33</v>
      </c>
      <c r="V14" s="102">
        <f t="shared" ref="V14:V15" si="38">+K14+U14</f>
        <v>70</v>
      </c>
    </row>
    <row r="15" spans="1:22">
      <c r="A15" s="98" t="s">
        <v>117</v>
      </c>
      <c r="B15" s="112">
        <v>4</v>
      </c>
      <c r="C15" s="41">
        <v>4</v>
      </c>
      <c r="D15" s="41">
        <v>4</v>
      </c>
      <c r="E15" s="41">
        <v>6</v>
      </c>
      <c r="F15" s="41">
        <v>6</v>
      </c>
      <c r="G15" s="41">
        <v>4</v>
      </c>
      <c r="H15" s="41">
        <v>4</v>
      </c>
      <c r="I15" s="41">
        <v>4</v>
      </c>
      <c r="J15" s="41">
        <v>4</v>
      </c>
      <c r="K15" s="101">
        <f t="shared" si="36"/>
        <v>40</v>
      </c>
      <c r="L15" s="41">
        <v>4</v>
      </c>
      <c r="M15" s="41">
        <v>3</v>
      </c>
      <c r="N15" s="41">
        <v>3</v>
      </c>
      <c r="O15" s="41">
        <v>4</v>
      </c>
      <c r="P15" s="41">
        <v>5</v>
      </c>
      <c r="Q15" s="41">
        <v>4</v>
      </c>
      <c r="R15" s="41">
        <v>4</v>
      </c>
      <c r="S15" s="41">
        <v>4</v>
      </c>
      <c r="T15" s="41">
        <v>3</v>
      </c>
      <c r="U15" s="104">
        <f t="shared" si="37"/>
        <v>34</v>
      </c>
      <c r="V15" s="102">
        <f t="shared" si="38"/>
        <v>74</v>
      </c>
    </row>
    <row r="16" spans="1:22">
      <c r="A16" s="98" t="s">
        <v>115</v>
      </c>
      <c r="B16" s="113">
        <f t="shared" ref="B16:T16" si="39">MIN(B14:B15)</f>
        <v>4</v>
      </c>
      <c r="C16" s="113">
        <f t="shared" si="39"/>
        <v>3</v>
      </c>
      <c r="D16" s="113">
        <f t="shared" si="39"/>
        <v>4</v>
      </c>
      <c r="E16" s="113">
        <f t="shared" si="39"/>
        <v>4</v>
      </c>
      <c r="F16" s="113">
        <f t="shared" si="39"/>
        <v>4</v>
      </c>
      <c r="G16" s="113">
        <f t="shared" si="39"/>
        <v>4</v>
      </c>
      <c r="H16" s="113">
        <f t="shared" si="39"/>
        <v>4</v>
      </c>
      <c r="I16" s="113">
        <f t="shared" si="39"/>
        <v>4</v>
      </c>
      <c r="J16" s="113">
        <f t="shared" si="39"/>
        <v>4</v>
      </c>
      <c r="K16" s="115">
        <f>SUM(B16:J16)</f>
        <v>35</v>
      </c>
      <c r="L16" s="113">
        <f t="shared" si="39"/>
        <v>3</v>
      </c>
      <c r="M16" s="113">
        <f t="shared" si="39"/>
        <v>3</v>
      </c>
      <c r="N16" s="113">
        <f t="shared" si="39"/>
        <v>3</v>
      </c>
      <c r="O16" s="113">
        <f t="shared" si="39"/>
        <v>4</v>
      </c>
      <c r="P16" s="113">
        <f t="shared" si="39"/>
        <v>5</v>
      </c>
      <c r="Q16" s="113">
        <f t="shared" si="39"/>
        <v>4</v>
      </c>
      <c r="R16" s="113">
        <f t="shared" si="39"/>
        <v>4</v>
      </c>
      <c r="S16" s="113">
        <f t="shared" si="39"/>
        <v>4</v>
      </c>
      <c r="T16" s="113">
        <f t="shared" si="39"/>
        <v>1</v>
      </c>
      <c r="U16" s="114">
        <f>SUM(L16:T16)</f>
        <v>31</v>
      </c>
      <c r="V16" s="111">
        <f>+$K16+$U16</f>
        <v>66</v>
      </c>
    </row>
    <row r="17" spans="1:22" ht="14" thickBot="1">
      <c r="A17" s="98"/>
      <c r="B17" s="121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3"/>
    </row>
    <row r="18" spans="1:22">
      <c r="A18" s="99">
        <v>1</v>
      </c>
    </row>
    <row r="19" spans="1:22">
      <c r="A19" s="99">
        <v>2</v>
      </c>
    </row>
    <row r="20" spans="1:22">
      <c r="A20" s="99" t="s">
        <v>115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</row>
    <row r="21" spans="1:22">
      <c r="A21" s="99">
        <v>3</v>
      </c>
    </row>
    <row r="22" spans="1:22">
      <c r="A22" s="99">
        <v>4</v>
      </c>
    </row>
    <row r="23" spans="1:22">
      <c r="A23" s="96" t="s">
        <v>115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</row>
    <row r="24" spans="1:22"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</row>
    <row r="25" spans="1:22">
      <c r="A25" s="96">
        <v>5</v>
      </c>
    </row>
    <row r="26" spans="1:22">
      <c r="A26" s="96">
        <v>6</v>
      </c>
    </row>
    <row r="27" spans="1:22">
      <c r="A27" s="96" t="s">
        <v>115</v>
      </c>
    </row>
    <row r="28" spans="1:22">
      <c r="A28" s="96">
        <v>7</v>
      </c>
    </row>
    <row r="29" spans="1:22">
      <c r="A29" s="96">
        <v>8</v>
      </c>
    </row>
    <row r="30" spans="1:22">
      <c r="A30" s="96" t="s">
        <v>115</v>
      </c>
    </row>
  </sheetData>
  <sortState ref="V1:V1048576">
    <sortCondition ref="V1:V1048576"/>
  </sortState>
  <phoneticPr fontId="1" type="noConversion"/>
  <conditionalFormatting sqref="K5">
    <cfRule type="expression" dxfId="73" priority="64">
      <formula>$K5=$K8</formula>
    </cfRule>
    <cfRule type="expression" dxfId="72" priority="65">
      <formula>$K5&lt;$K8</formula>
    </cfRule>
    <cfRule type="expression" dxfId="71" priority="66">
      <formula>$K5&gt;$K8</formula>
    </cfRule>
  </conditionalFormatting>
  <conditionalFormatting sqref="K8">
    <cfRule type="expression" dxfId="70" priority="67">
      <formula>$K5&lt;$K8</formula>
    </cfRule>
    <cfRule type="expression" dxfId="69" priority="68">
      <formula>$K5=$K8</formula>
    </cfRule>
    <cfRule type="expression" dxfId="68" priority="69">
      <formula>$K5&gt;$K8</formula>
    </cfRule>
  </conditionalFormatting>
  <conditionalFormatting sqref="U5">
    <cfRule type="expression" dxfId="67" priority="70">
      <formula>$U5=$U8</formula>
    </cfRule>
    <cfRule type="expression" dxfId="66" priority="71">
      <formula>$U5&lt;$U8</formula>
    </cfRule>
    <cfRule type="expression" dxfId="65" priority="72">
      <formula>$U5&gt;$U8</formula>
    </cfRule>
    <cfRule type="expression" dxfId="64" priority="79">
      <formula>"$V5&lt;$V9"</formula>
    </cfRule>
  </conditionalFormatting>
  <conditionalFormatting sqref="U8">
    <cfRule type="expression" dxfId="63" priority="73">
      <formula>$U5=$U8</formula>
    </cfRule>
    <cfRule type="expression" dxfId="62" priority="74">
      <formula>$U5&lt;$U8</formula>
    </cfRule>
    <cfRule type="expression" dxfId="61" priority="75">
      <formula>$U5&gt;$U8</formula>
    </cfRule>
  </conditionalFormatting>
  <conditionalFormatting sqref="V5">
    <cfRule type="expression" dxfId="60" priority="76">
      <formula>$V5&lt;$V8</formula>
    </cfRule>
    <cfRule type="expression" dxfId="59" priority="77">
      <formula>$V5=$V8</formula>
    </cfRule>
    <cfRule type="expression" dxfId="58" priority="78">
      <formula>$V5&gt;$V8</formula>
    </cfRule>
  </conditionalFormatting>
  <conditionalFormatting sqref="V8">
    <cfRule type="expression" dxfId="57" priority="22">
      <formula>V5&lt;V8</formula>
    </cfRule>
    <cfRule type="expression" dxfId="56" priority="80">
      <formula>$V5&gt;$V8</formula>
    </cfRule>
    <cfRule type="expression" dxfId="55" priority="81">
      <formula>$V5=$V8</formula>
    </cfRule>
  </conditionalFormatting>
  <conditionalFormatting sqref="K12">
    <cfRule type="expression" dxfId="54" priority="19">
      <formula>K12=K16</formula>
    </cfRule>
    <cfRule type="expression" dxfId="53" priority="20">
      <formula>K12&lt;K16</formula>
    </cfRule>
    <cfRule type="expression" dxfId="52" priority="21">
      <formula>K12&gt;K16</formula>
    </cfRule>
  </conditionalFormatting>
  <conditionalFormatting sqref="U12">
    <cfRule type="expression" dxfId="51" priority="16">
      <formula>U12=U16</formula>
    </cfRule>
    <cfRule type="expression" dxfId="50" priority="17">
      <formula>U12&gt;U16</formula>
    </cfRule>
    <cfRule type="expression" dxfId="49" priority="18">
      <formula>U12&lt;U16</formula>
    </cfRule>
  </conditionalFormatting>
  <conditionalFormatting sqref="V12">
    <cfRule type="expression" dxfId="48" priority="13">
      <formula>V12&gt;V16</formula>
    </cfRule>
    <cfRule type="expression" dxfId="47" priority="14">
      <formula>$V12&lt;V16</formula>
    </cfRule>
    <cfRule type="expression" dxfId="46" priority="15">
      <formula>V12=V16</formula>
    </cfRule>
  </conditionalFormatting>
  <conditionalFormatting sqref="K16">
    <cfRule type="expression" dxfId="45" priority="10">
      <formula>K12=K16</formula>
    </cfRule>
    <cfRule type="expression" dxfId="44" priority="11">
      <formula>K16&lt;K12</formula>
    </cfRule>
    <cfRule type="expression" dxfId="43" priority="12">
      <formula>K16&gt;K12</formula>
    </cfRule>
  </conditionalFormatting>
  <conditionalFormatting sqref="U16">
    <cfRule type="expression" dxfId="42" priority="7">
      <formula>$U12=$U16</formula>
    </cfRule>
    <cfRule type="expression" dxfId="41" priority="8">
      <formula>U16&gt;U12</formula>
    </cfRule>
    <cfRule type="expression" dxfId="40" priority="9">
      <formula>U16&lt;U12</formula>
    </cfRule>
  </conditionalFormatting>
  <conditionalFormatting sqref="V16">
    <cfRule type="expression" dxfId="39" priority="1">
      <formula>$V16&lt;$V12</formula>
    </cfRule>
    <cfRule type="expression" dxfId="38" priority="2">
      <formula>$V16=$V12</formula>
    </cfRule>
    <cfRule type="expression" dxfId="37" priority="3">
      <formula>V16&gt;V12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Carney</dc:creator>
  <cp:lastModifiedBy>Steve Carney</cp:lastModifiedBy>
  <cp:lastPrinted>2016-02-22T04:17:27Z</cp:lastPrinted>
  <dcterms:created xsi:type="dcterms:W3CDTF">2016-02-21T22:40:49Z</dcterms:created>
  <dcterms:modified xsi:type="dcterms:W3CDTF">2016-03-02T05:17:12Z</dcterms:modified>
</cp:coreProperties>
</file>